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autoCompressPictures="0"/>
  <bookViews>
    <workbookView xWindow="0" yWindow="45" windowWidth="15960" windowHeight="13740"/>
  </bookViews>
  <sheets>
    <sheet name="ESF" sheetId="1" r:id="rId1"/>
    <sheet name="EA" sheetId="2" r:id="rId2"/>
    <sheet name="EVHP" sheetId="3" r:id="rId3"/>
    <sheet name="ECSF" sheetId="4" r:id="rId4"/>
    <sheet name="PT_ESF_ECSF" sheetId="5" r:id="rId5"/>
    <sheet name="EAA" sheetId="6" r:id="rId6"/>
    <sheet name="EADP" sheetId="7" r:id="rId7"/>
    <sheet name="EFE" sheetId="8" r:id="rId8"/>
    <sheet name="P.Ingresos" sheetId="9" r:id="rId9"/>
    <sheet name="P.Egr.Admva." sheetId="10" r:id="rId10"/>
    <sheet name="P.Egr.COG" sheetId="11" r:id="rId11"/>
    <sheet name="P.Egr.Tipo" sheetId="12" r:id="rId12"/>
    <sheet name="P.Egr.Función" sheetId="13" r:id="rId13"/>
    <sheet name="End Neto" sheetId="14" r:id="rId14"/>
    <sheet name="Int" sheetId="15" r:id="rId15"/>
    <sheet name="CProg" sheetId="16" r:id="rId16"/>
    <sheet name="Post Fiscal" sheetId="17" r:id="rId17"/>
    <sheet name="BMu" sheetId="18" r:id="rId18"/>
    <sheet name="BInmu" sheetId="19" r:id="rId19"/>
    <sheet name="Rel Cta Banc" sheetId="20" r:id="rId20"/>
  </sheets>
  <calcPr calcId="145621" refMode="R1C1" iterateCount="0" calcOnSave="0" concurrentCalc="0"/>
</workbook>
</file>

<file path=xl/calcChain.xml><?xml version="1.0" encoding="utf-8"?>
<calcChain xmlns="http://schemas.openxmlformats.org/spreadsheetml/2006/main">
  <c r="B3" i="20" l="1"/>
  <c r="B2" i="20"/>
  <c r="C4" i="19"/>
  <c r="B2" i="19"/>
  <c r="C4" i="18"/>
  <c r="B2" i="18"/>
  <c r="I37" i="9"/>
  <c r="I40" i="9"/>
  <c r="I33" i="9"/>
  <c r="E8" i="17"/>
  <c r="I46" i="9"/>
  <c r="E9" i="17"/>
  <c r="E7" i="17"/>
  <c r="E27" i="17"/>
  <c r="E31" i="17"/>
  <c r="H37" i="9"/>
  <c r="H40" i="9"/>
  <c r="H33" i="9"/>
  <c r="D8" i="17"/>
  <c r="H46" i="9"/>
  <c r="D9" i="17"/>
  <c r="D7" i="17"/>
  <c r="D27" i="17"/>
  <c r="D31" i="17"/>
  <c r="E37" i="9"/>
  <c r="E40" i="9"/>
  <c r="E33" i="9"/>
  <c r="C8" i="17"/>
  <c r="E46" i="9"/>
  <c r="C9" i="17"/>
  <c r="C7" i="17"/>
  <c r="C27" i="17"/>
  <c r="C31" i="17"/>
  <c r="E11" i="17"/>
  <c r="E15" i="17"/>
  <c r="E19" i="17"/>
  <c r="E23" i="17"/>
  <c r="D11" i="17"/>
  <c r="D15" i="17"/>
  <c r="D19" i="17"/>
  <c r="D23" i="17"/>
  <c r="C11" i="17"/>
  <c r="C15" i="17"/>
  <c r="C19" i="17"/>
  <c r="C23" i="17"/>
  <c r="A1" i="17"/>
  <c r="E11" i="16"/>
  <c r="F11" i="16"/>
  <c r="G11" i="16"/>
  <c r="H11" i="16"/>
  <c r="J11" i="16"/>
  <c r="E14" i="16"/>
  <c r="F14" i="16"/>
  <c r="G14" i="16"/>
  <c r="H14" i="16"/>
  <c r="J14" i="16"/>
  <c r="E23" i="16"/>
  <c r="F23" i="16"/>
  <c r="G23" i="16"/>
  <c r="H23" i="16"/>
  <c r="J23" i="16"/>
  <c r="E27" i="16"/>
  <c r="F27" i="16"/>
  <c r="G27" i="16"/>
  <c r="H27" i="16"/>
  <c r="J27" i="16"/>
  <c r="E30" i="16"/>
  <c r="F30" i="16"/>
  <c r="G30" i="16"/>
  <c r="H30" i="16"/>
  <c r="J30" i="16"/>
  <c r="E35" i="16"/>
  <c r="F35" i="16"/>
  <c r="G35" i="16"/>
  <c r="H35" i="16"/>
  <c r="J35" i="16"/>
  <c r="G37" i="16"/>
  <c r="J37" i="16"/>
  <c r="G38" i="16"/>
  <c r="J38" i="16"/>
  <c r="G39" i="16"/>
  <c r="J39" i="16"/>
  <c r="J41" i="16"/>
  <c r="I11" i="16"/>
  <c r="I14" i="16"/>
  <c r="I23" i="16"/>
  <c r="I27" i="16"/>
  <c r="I30" i="16"/>
  <c r="I35" i="16"/>
  <c r="I41" i="16"/>
  <c r="H41" i="16"/>
  <c r="G41" i="16"/>
  <c r="F41" i="16"/>
  <c r="E41" i="16"/>
  <c r="G36" i="16"/>
  <c r="J36" i="16"/>
  <c r="G34" i="16"/>
  <c r="J34" i="16"/>
  <c r="G33" i="16"/>
  <c r="J33" i="16"/>
  <c r="G32" i="16"/>
  <c r="J32" i="16"/>
  <c r="G31" i="16"/>
  <c r="J31" i="16"/>
  <c r="G29" i="16"/>
  <c r="J29" i="16"/>
  <c r="G28" i="16"/>
  <c r="J28" i="16"/>
  <c r="G26" i="16"/>
  <c r="J26" i="16"/>
  <c r="G25" i="16"/>
  <c r="J25" i="16"/>
  <c r="G24" i="16"/>
  <c r="J24" i="16"/>
  <c r="G22" i="16"/>
  <c r="J22" i="16"/>
  <c r="G21" i="16"/>
  <c r="J21" i="16"/>
  <c r="G20" i="16"/>
  <c r="J20" i="16"/>
  <c r="G19" i="16"/>
  <c r="J19" i="16"/>
  <c r="G18" i="16"/>
  <c r="J18" i="16"/>
  <c r="G17" i="16"/>
  <c r="J17" i="16"/>
  <c r="G16" i="16"/>
  <c r="J16" i="16"/>
  <c r="G15" i="16"/>
  <c r="J15" i="16"/>
  <c r="G13" i="16"/>
  <c r="J13" i="16"/>
  <c r="G12" i="16"/>
  <c r="J12" i="16"/>
  <c r="B3" i="16"/>
  <c r="B2" i="16"/>
  <c r="C18" i="15"/>
  <c r="C33" i="15"/>
  <c r="C35" i="15"/>
  <c r="B18" i="15"/>
  <c r="B33" i="15"/>
  <c r="B35" i="15"/>
  <c r="A2" i="15"/>
  <c r="A1" i="15"/>
  <c r="D19" i="14"/>
  <c r="F19" i="14"/>
  <c r="H19" i="14"/>
  <c r="D31" i="14"/>
  <c r="F31" i="14"/>
  <c r="H31" i="14"/>
  <c r="H33" i="14"/>
  <c r="F33" i="14"/>
  <c r="D33" i="14"/>
  <c r="H30" i="14"/>
  <c r="H29" i="14"/>
  <c r="H28" i="14"/>
  <c r="H27" i="14"/>
  <c r="H26" i="14"/>
  <c r="H25" i="14"/>
  <c r="H24" i="14"/>
  <c r="H23" i="14"/>
  <c r="H18" i="14"/>
  <c r="H17" i="14"/>
  <c r="H16" i="14"/>
  <c r="H15" i="14"/>
  <c r="H14" i="14"/>
  <c r="H13" i="14"/>
  <c r="H12" i="14"/>
  <c r="H11" i="14"/>
  <c r="H10" i="14"/>
  <c r="B3" i="14"/>
  <c r="B2" i="14"/>
  <c r="F13" i="13"/>
  <c r="I13" i="13"/>
  <c r="F14" i="13"/>
  <c r="I14" i="13"/>
  <c r="F15" i="13"/>
  <c r="I15" i="13"/>
  <c r="F16" i="13"/>
  <c r="I16" i="13"/>
  <c r="F17" i="13"/>
  <c r="I17" i="13"/>
  <c r="F18" i="13"/>
  <c r="I18" i="13"/>
  <c r="F19" i="13"/>
  <c r="I19" i="13"/>
  <c r="F20" i="13"/>
  <c r="I20" i="13"/>
  <c r="I12" i="13"/>
  <c r="D22" i="13"/>
  <c r="E22" i="13"/>
  <c r="F22" i="13"/>
  <c r="G22" i="13"/>
  <c r="I22" i="13"/>
  <c r="D31" i="13"/>
  <c r="E31" i="13"/>
  <c r="F31" i="13"/>
  <c r="G31" i="13"/>
  <c r="I31" i="13"/>
  <c r="D42" i="13"/>
  <c r="E42" i="13"/>
  <c r="F42" i="13"/>
  <c r="G42" i="13"/>
  <c r="I42" i="13"/>
  <c r="I48" i="13"/>
  <c r="F12" i="10"/>
  <c r="I12" i="10"/>
  <c r="I14" i="10"/>
  <c r="I50" i="13"/>
  <c r="H12" i="13"/>
  <c r="H22" i="13"/>
  <c r="H31" i="13"/>
  <c r="H42" i="13"/>
  <c r="H48" i="13"/>
  <c r="H14" i="10"/>
  <c r="H50" i="13"/>
  <c r="G12" i="13"/>
  <c r="G48" i="13"/>
  <c r="G14" i="10"/>
  <c r="G50" i="13"/>
  <c r="F12" i="13"/>
  <c r="F48" i="13"/>
  <c r="F14" i="10"/>
  <c r="F50" i="13"/>
  <c r="E12" i="13"/>
  <c r="E48" i="13"/>
  <c r="E14" i="10"/>
  <c r="E50" i="13"/>
  <c r="D12" i="13"/>
  <c r="D48" i="13"/>
  <c r="D14" i="10"/>
  <c r="D50" i="13"/>
  <c r="F46" i="13"/>
  <c r="I46" i="13"/>
  <c r="F45" i="13"/>
  <c r="I45" i="13"/>
  <c r="F44" i="13"/>
  <c r="I44" i="13"/>
  <c r="F43" i="13"/>
  <c r="I43" i="13"/>
  <c r="F40" i="13"/>
  <c r="I40" i="13"/>
  <c r="F39" i="13"/>
  <c r="I39" i="13"/>
  <c r="F38" i="13"/>
  <c r="I38" i="13"/>
  <c r="F37" i="13"/>
  <c r="I37" i="13"/>
  <c r="F36" i="13"/>
  <c r="I36" i="13"/>
  <c r="F35" i="13"/>
  <c r="I35" i="13"/>
  <c r="F34" i="13"/>
  <c r="I34" i="13"/>
  <c r="F33" i="13"/>
  <c r="I33" i="13"/>
  <c r="F32" i="13"/>
  <c r="I32" i="13"/>
  <c r="F29" i="13"/>
  <c r="I29" i="13"/>
  <c r="F28" i="13"/>
  <c r="I28" i="13"/>
  <c r="F27" i="13"/>
  <c r="I27" i="13"/>
  <c r="F26" i="13"/>
  <c r="I26" i="13"/>
  <c r="F25" i="13"/>
  <c r="I25" i="13"/>
  <c r="F24" i="13"/>
  <c r="I24" i="13"/>
  <c r="F23" i="13"/>
  <c r="I23" i="13"/>
  <c r="B3" i="13"/>
  <c r="B2" i="13"/>
  <c r="F12" i="12"/>
  <c r="I12" i="12"/>
  <c r="F14" i="12"/>
  <c r="I14" i="12"/>
  <c r="F16" i="12"/>
  <c r="I16" i="12"/>
  <c r="I18" i="12"/>
  <c r="I21" i="12"/>
  <c r="H18" i="12"/>
  <c r="H21" i="12"/>
  <c r="G18" i="12"/>
  <c r="G21" i="12"/>
  <c r="F13" i="12"/>
  <c r="F18" i="12"/>
  <c r="F21" i="12"/>
  <c r="E18" i="12"/>
  <c r="E21" i="12"/>
  <c r="D18" i="12"/>
  <c r="D21" i="12"/>
  <c r="F15" i="12"/>
  <c r="I15" i="12"/>
  <c r="I13" i="12"/>
  <c r="B3" i="12"/>
  <c r="B2" i="12"/>
  <c r="D10" i="11"/>
  <c r="E10" i="11"/>
  <c r="F10" i="11"/>
  <c r="G10" i="11"/>
  <c r="I10" i="11"/>
  <c r="D18" i="11"/>
  <c r="E18" i="11"/>
  <c r="F18" i="11"/>
  <c r="G18" i="11"/>
  <c r="I18" i="11"/>
  <c r="D28" i="11"/>
  <c r="E28" i="11"/>
  <c r="F28" i="11"/>
  <c r="G28" i="11"/>
  <c r="I28" i="11"/>
  <c r="D38" i="11"/>
  <c r="E38" i="11"/>
  <c r="F38" i="11"/>
  <c r="G38" i="11"/>
  <c r="I38" i="11"/>
  <c r="D48" i="11"/>
  <c r="E48" i="11"/>
  <c r="F48" i="11"/>
  <c r="G48" i="11"/>
  <c r="I48" i="11"/>
  <c r="D58" i="11"/>
  <c r="E58" i="11"/>
  <c r="F58" i="11"/>
  <c r="G58" i="11"/>
  <c r="I58" i="11"/>
  <c r="D62" i="11"/>
  <c r="E62" i="11"/>
  <c r="F62" i="11"/>
  <c r="G62" i="11"/>
  <c r="I62" i="11"/>
  <c r="D70" i="11"/>
  <c r="E70" i="11"/>
  <c r="F70" i="11"/>
  <c r="G70" i="11"/>
  <c r="I70" i="11"/>
  <c r="D74" i="11"/>
  <c r="E74" i="11"/>
  <c r="F74" i="11"/>
  <c r="G74" i="11"/>
  <c r="I74" i="11"/>
  <c r="I82" i="11"/>
  <c r="I84" i="11"/>
  <c r="H10" i="11"/>
  <c r="H18" i="11"/>
  <c r="H28" i="11"/>
  <c r="H38" i="11"/>
  <c r="H48" i="11"/>
  <c r="H58" i="11"/>
  <c r="H62" i="11"/>
  <c r="H70" i="11"/>
  <c r="H74" i="11"/>
  <c r="H82" i="11"/>
  <c r="H84" i="11"/>
  <c r="G82" i="11"/>
  <c r="G84" i="11"/>
  <c r="F82" i="11"/>
  <c r="F84" i="11"/>
  <c r="E82" i="11"/>
  <c r="E84" i="11"/>
  <c r="D82" i="11"/>
  <c r="D84" i="11"/>
  <c r="F81" i="11"/>
  <c r="I81" i="11"/>
  <c r="F80" i="11"/>
  <c r="I80" i="11"/>
  <c r="F79" i="11"/>
  <c r="I79" i="11"/>
  <c r="F78" i="11"/>
  <c r="I78" i="11"/>
  <c r="F77" i="11"/>
  <c r="I77" i="11"/>
  <c r="F76" i="11"/>
  <c r="I76" i="11"/>
  <c r="F75" i="11"/>
  <c r="I75" i="11"/>
  <c r="F73" i="11"/>
  <c r="I73" i="11"/>
  <c r="F72" i="11"/>
  <c r="I72" i="11"/>
  <c r="F71" i="11"/>
  <c r="I71" i="11"/>
  <c r="F69" i="11"/>
  <c r="I69" i="11"/>
  <c r="F68" i="11"/>
  <c r="I68" i="11"/>
  <c r="F67" i="11"/>
  <c r="I67" i="11"/>
  <c r="F66" i="11"/>
  <c r="I66" i="11"/>
  <c r="F65" i="11"/>
  <c r="I65" i="11"/>
  <c r="F64" i="11"/>
  <c r="I64" i="11"/>
  <c r="F63" i="11"/>
  <c r="I63" i="11"/>
  <c r="F61" i="11"/>
  <c r="I61" i="11"/>
  <c r="F60" i="11"/>
  <c r="I60" i="11"/>
  <c r="F59" i="11"/>
  <c r="I59" i="11"/>
  <c r="F57" i="11"/>
  <c r="I57" i="11"/>
  <c r="F56" i="11"/>
  <c r="I56" i="11"/>
  <c r="F55" i="11"/>
  <c r="I55" i="11"/>
  <c r="F54" i="11"/>
  <c r="I54" i="11"/>
  <c r="F53" i="11"/>
  <c r="I53" i="11"/>
  <c r="F52" i="11"/>
  <c r="I52" i="11"/>
  <c r="F51" i="11"/>
  <c r="I51" i="11"/>
  <c r="F50" i="11"/>
  <c r="I50" i="11"/>
  <c r="I49" i="11"/>
  <c r="F47" i="11"/>
  <c r="I47" i="11"/>
  <c r="F46" i="11"/>
  <c r="I46" i="11"/>
  <c r="F45" i="11"/>
  <c r="I45" i="11"/>
  <c r="F44" i="11"/>
  <c r="I44" i="11"/>
  <c r="F43" i="11"/>
  <c r="I43" i="11"/>
  <c r="F42" i="11"/>
  <c r="I42" i="11"/>
  <c r="F41" i="11"/>
  <c r="I41" i="11"/>
  <c r="F40" i="11"/>
  <c r="I40" i="11"/>
  <c r="F39" i="11"/>
  <c r="I39" i="11"/>
  <c r="F37" i="11"/>
  <c r="I37" i="11"/>
  <c r="F36" i="11"/>
  <c r="I36" i="11"/>
  <c r="F35" i="11"/>
  <c r="I35" i="11"/>
  <c r="F34" i="11"/>
  <c r="I34" i="11"/>
  <c r="F33" i="11"/>
  <c r="I33" i="11"/>
  <c r="F32" i="11"/>
  <c r="I32" i="11"/>
  <c r="F31" i="11"/>
  <c r="I31" i="11"/>
  <c r="F30" i="11"/>
  <c r="I30" i="11"/>
  <c r="F29" i="11"/>
  <c r="I29" i="11"/>
  <c r="F27" i="11"/>
  <c r="I27" i="11"/>
  <c r="F26" i="11"/>
  <c r="I26" i="11"/>
  <c r="F25" i="11"/>
  <c r="I25" i="11"/>
  <c r="F24" i="11"/>
  <c r="I24" i="11"/>
  <c r="F23" i="11"/>
  <c r="I23" i="11"/>
  <c r="F22" i="11"/>
  <c r="I22" i="11"/>
  <c r="F21" i="11"/>
  <c r="I21" i="11"/>
  <c r="F20" i="11"/>
  <c r="I20" i="11"/>
  <c r="F19" i="11"/>
  <c r="I19" i="11"/>
  <c r="I17" i="11"/>
  <c r="I16" i="11"/>
  <c r="F15" i="11"/>
  <c r="I15" i="11"/>
  <c r="F14" i="11"/>
  <c r="I14" i="11"/>
  <c r="F13" i="11"/>
  <c r="I13" i="11"/>
  <c r="F12" i="11"/>
  <c r="I12" i="11"/>
  <c r="F11" i="11"/>
  <c r="I11" i="11"/>
  <c r="B2" i="11"/>
  <c r="B1" i="11"/>
  <c r="B3" i="10"/>
  <c r="B2" i="10"/>
  <c r="J34" i="9"/>
  <c r="J35" i="9"/>
  <c r="J36" i="9"/>
  <c r="J37" i="9"/>
  <c r="J40" i="9"/>
  <c r="J43" i="9"/>
  <c r="J44" i="9"/>
  <c r="J33" i="9"/>
  <c r="J46" i="9"/>
  <c r="I51" i="9"/>
  <c r="E51" i="9"/>
  <c r="J51" i="9"/>
  <c r="J54" i="9"/>
  <c r="I54" i="9"/>
  <c r="H51" i="9"/>
  <c r="H54" i="9"/>
  <c r="G34" i="9"/>
  <c r="G35" i="9"/>
  <c r="G36" i="9"/>
  <c r="F37" i="9"/>
  <c r="G37" i="9"/>
  <c r="G41" i="9"/>
  <c r="G42" i="9"/>
  <c r="G40" i="9"/>
  <c r="G43" i="9"/>
  <c r="G44" i="9"/>
  <c r="G47" i="9"/>
  <c r="G48" i="9"/>
  <c r="G49" i="9"/>
  <c r="G46" i="9"/>
  <c r="G52" i="9"/>
  <c r="G51" i="9"/>
  <c r="G54" i="9"/>
  <c r="F40" i="9"/>
  <c r="F46" i="9"/>
  <c r="F51" i="9"/>
  <c r="F54" i="9"/>
  <c r="E54" i="9"/>
  <c r="J52" i="9"/>
  <c r="J49" i="9"/>
  <c r="J48" i="9"/>
  <c r="J47" i="9"/>
  <c r="J42" i="9"/>
  <c r="J41" i="9"/>
  <c r="J39" i="9"/>
  <c r="G39" i="9"/>
  <c r="J38" i="9"/>
  <c r="G38" i="9"/>
  <c r="G33" i="9"/>
  <c r="F33" i="9"/>
  <c r="I15" i="9"/>
  <c r="E15" i="9"/>
  <c r="J15" i="9"/>
  <c r="J26" i="9"/>
  <c r="I18" i="9"/>
  <c r="I26" i="9"/>
  <c r="H15" i="9"/>
  <c r="H18" i="9"/>
  <c r="H26" i="9"/>
  <c r="G11" i="9"/>
  <c r="G12" i="9"/>
  <c r="G13" i="9"/>
  <c r="G14" i="9"/>
  <c r="G17" i="9"/>
  <c r="G15" i="9"/>
  <c r="E18" i="9"/>
  <c r="F18" i="9"/>
  <c r="G18" i="9"/>
  <c r="G21" i="9"/>
  <c r="G22" i="9"/>
  <c r="G23" i="9"/>
  <c r="G24" i="9"/>
  <c r="G26" i="9"/>
  <c r="F15" i="9"/>
  <c r="F26" i="9"/>
  <c r="E26" i="9"/>
  <c r="J24" i="9"/>
  <c r="J23" i="9"/>
  <c r="J22" i="9"/>
  <c r="J21" i="9"/>
  <c r="J20" i="9"/>
  <c r="G20" i="9"/>
  <c r="J19" i="9"/>
  <c r="G19" i="9"/>
  <c r="J18" i="9"/>
  <c r="J17" i="9"/>
  <c r="J16" i="9"/>
  <c r="J14" i="9"/>
  <c r="J13" i="9"/>
  <c r="J12" i="9"/>
  <c r="J11" i="9"/>
  <c r="B3" i="9"/>
  <c r="B2" i="9"/>
  <c r="O47" i="8"/>
  <c r="G19" i="8"/>
  <c r="G24" i="8"/>
  <c r="G14" i="8"/>
  <c r="G28" i="8"/>
  <c r="G29" i="8"/>
  <c r="G30" i="8"/>
  <c r="G27" i="8"/>
  <c r="G48" i="8"/>
  <c r="O14" i="8"/>
  <c r="O22" i="8"/>
  <c r="O19" i="8"/>
  <c r="O23" i="8"/>
  <c r="O29" i="8"/>
  <c r="O32" i="8"/>
  <c r="O28" i="8"/>
  <c r="O35" i="8"/>
  <c r="O34" i="8"/>
  <c r="O40" i="8"/>
  <c r="O43" i="8"/>
  <c r="O48" i="8"/>
  <c r="O54" i="8"/>
  <c r="O53" i="8"/>
  <c r="H19" i="8"/>
  <c r="H24" i="8"/>
  <c r="H14" i="8"/>
  <c r="H28" i="8"/>
  <c r="H29" i="8"/>
  <c r="H30" i="8"/>
  <c r="H46" i="8"/>
  <c r="H27" i="8"/>
  <c r="H48" i="8"/>
  <c r="P14" i="8"/>
  <c r="P19" i="8"/>
  <c r="P23" i="8"/>
  <c r="P29" i="8"/>
  <c r="P28" i="8"/>
  <c r="P35" i="8"/>
  <c r="P34" i="8"/>
  <c r="P40" i="8"/>
  <c r="P43" i="8"/>
  <c r="P47" i="8"/>
  <c r="P48" i="8"/>
  <c r="E6" i="8"/>
  <c r="E1" i="8"/>
  <c r="I17" i="7"/>
  <c r="I22" i="7"/>
  <c r="I28" i="7"/>
  <c r="I31" i="7"/>
  <c r="I36" i="7"/>
  <c r="I42" i="7"/>
  <c r="I27" i="1"/>
  <c r="I38" i="1"/>
  <c r="I40" i="1"/>
  <c r="I44" i="7"/>
  <c r="I46" i="7"/>
  <c r="I50" i="7"/>
  <c r="H17" i="7"/>
  <c r="H22" i="7"/>
  <c r="H28" i="7"/>
  <c r="H31" i="7"/>
  <c r="H36" i="7"/>
  <c r="H42" i="7"/>
  <c r="J27" i="1"/>
  <c r="J38" i="1"/>
  <c r="J40" i="1"/>
  <c r="H44" i="7"/>
  <c r="H46" i="7"/>
  <c r="H50" i="7"/>
  <c r="C9" i="7"/>
  <c r="C4" i="7"/>
  <c r="D36" i="6"/>
  <c r="G36" i="6"/>
  <c r="K36" i="6"/>
  <c r="H36" i="6"/>
  <c r="D35" i="6"/>
  <c r="G35" i="6"/>
  <c r="K35" i="6"/>
  <c r="H35" i="6"/>
  <c r="D34" i="6"/>
  <c r="G34" i="6"/>
  <c r="K34" i="6"/>
  <c r="H34" i="6"/>
  <c r="D33" i="6"/>
  <c r="G33" i="6"/>
  <c r="K33" i="6"/>
  <c r="H33" i="6"/>
  <c r="D32" i="6"/>
  <c r="G32" i="6"/>
  <c r="K32" i="6"/>
  <c r="H32" i="6"/>
  <c r="D31" i="6"/>
  <c r="G31" i="6"/>
  <c r="K31" i="6"/>
  <c r="H31" i="6"/>
  <c r="D30" i="6"/>
  <c r="G30" i="6"/>
  <c r="K30" i="6"/>
  <c r="H30" i="6"/>
  <c r="D29" i="6"/>
  <c r="G29" i="6"/>
  <c r="K29" i="6"/>
  <c r="H29" i="6"/>
  <c r="D28" i="6"/>
  <c r="G28" i="6"/>
  <c r="K28" i="6"/>
  <c r="H28" i="6"/>
  <c r="D26" i="6"/>
  <c r="E26" i="6"/>
  <c r="F26" i="6"/>
  <c r="G26" i="6"/>
  <c r="H26" i="6"/>
  <c r="D24" i="6"/>
  <c r="G24" i="6"/>
  <c r="H24" i="6"/>
  <c r="D23" i="6"/>
  <c r="G23" i="6"/>
  <c r="H23" i="6"/>
  <c r="D22" i="6"/>
  <c r="F22" i="6"/>
  <c r="G22" i="6"/>
  <c r="H22" i="6"/>
  <c r="D21" i="6"/>
  <c r="G21" i="6"/>
  <c r="K21" i="6"/>
  <c r="H21" i="6"/>
  <c r="D20" i="6"/>
  <c r="G20" i="6"/>
  <c r="K20" i="6"/>
  <c r="H20" i="6"/>
  <c r="G19" i="6"/>
  <c r="K19" i="6"/>
  <c r="D19" i="6"/>
  <c r="H19" i="6"/>
  <c r="D18" i="6"/>
  <c r="G18" i="6"/>
  <c r="K18" i="6"/>
  <c r="H18" i="6"/>
  <c r="D16" i="6"/>
  <c r="E16" i="6"/>
  <c r="F16" i="6"/>
  <c r="G16" i="6"/>
  <c r="H16" i="6"/>
  <c r="H14" i="6"/>
  <c r="G14" i="6"/>
  <c r="F14" i="6"/>
  <c r="E14" i="6"/>
  <c r="D14" i="6"/>
  <c r="C7" i="6"/>
  <c r="C3" i="6"/>
  <c r="E221" i="5"/>
  <c r="E220" i="5"/>
  <c r="E219" i="5"/>
  <c r="E218" i="5"/>
  <c r="I55" i="4"/>
  <c r="J55" i="4"/>
  <c r="E217" i="5"/>
  <c r="I54" i="4"/>
  <c r="J54" i="4"/>
  <c r="E216" i="5"/>
  <c r="J52" i="4"/>
  <c r="E215" i="5"/>
  <c r="I50" i="4"/>
  <c r="J50" i="4"/>
  <c r="E214" i="5"/>
  <c r="I49" i="4"/>
  <c r="J49" i="4"/>
  <c r="E213" i="5"/>
  <c r="I48" i="4"/>
  <c r="J48" i="4"/>
  <c r="E212" i="5"/>
  <c r="I47" i="4"/>
  <c r="J47" i="4"/>
  <c r="E211" i="5"/>
  <c r="I46" i="4"/>
  <c r="J46" i="4"/>
  <c r="E210" i="5"/>
  <c r="J44" i="4"/>
  <c r="E209" i="5"/>
  <c r="I42" i="4"/>
  <c r="J42" i="4"/>
  <c r="E208" i="5"/>
  <c r="I41" i="4"/>
  <c r="J41" i="4"/>
  <c r="E207" i="5"/>
  <c r="I40" i="4"/>
  <c r="J40" i="4"/>
  <c r="E206" i="5"/>
  <c r="J38" i="4"/>
  <c r="E205" i="5"/>
  <c r="J36" i="4"/>
  <c r="E204" i="5"/>
  <c r="I34" i="4"/>
  <c r="J34" i="4"/>
  <c r="E203" i="5"/>
  <c r="I33" i="4"/>
  <c r="J33" i="4"/>
  <c r="E202" i="5"/>
  <c r="I32" i="4"/>
  <c r="J32" i="4"/>
  <c r="E201" i="5"/>
  <c r="I31" i="4"/>
  <c r="J31" i="4"/>
  <c r="E200" i="5"/>
  <c r="I30" i="4"/>
  <c r="J30" i="4"/>
  <c r="E199" i="5"/>
  <c r="I29" i="4"/>
  <c r="J29" i="4"/>
  <c r="E198" i="5"/>
  <c r="J27" i="4"/>
  <c r="E197" i="5"/>
  <c r="I25" i="4"/>
  <c r="J25" i="4"/>
  <c r="E196" i="5"/>
  <c r="I24" i="4"/>
  <c r="J24" i="4"/>
  <c r="E195" i="5"/>
  <c r="I23" i="4"/>
  <c r="J23" i="4"/>
  <c r="E194" i="5"/>
  <c r="I22" i="4"/>
  <c r="J22" i="4"/>
  <c r="E193" i="5"/>
  <c r="I21" i="4"/>
  <c r="J21" i="4"/>
  <c r="E192" i="5"/>
  <c r="I20" i="4"/>
  <c r="J20" i="4"/>
  <c r="E191" i="5"/>
  <c r="I19" i="4"/>
  <c r="J19" i="4"/>
  <c r="E190" i="5"/>
  <c r="I18" i="4"/>
  <c r="J18" i="4"/>
  <c r="E189" i="5"/>
  <c r="J16" i="4"/>
  <c r="E188" i="5"/>
  <c r="J14" i="4"/>
  <c r="E187" i="5"/>
  <c r="D36" i="4"/>
  <c r="E36" i="4"/>
  <c r="E186" i="5"/>
  <c r="D35" i="4"/>
  <c r="E35" i="4"/>
  <c r="E185" i="5"/>
  <c r="D34" i="4"/>
  <c r="E34" i="4"/>
  <c r="E184" i="5"/>
  <c r="D33" i="4"/>
  <c r="E33" i="4"/>
  <c r="E183" i="5"/>
  <c r="D32" i="4"/>
  <c r="E32" i="4"/>
  <c r="E182" i="5"/>
  <c r="D31" i="4"/>
  <c r="E31" i="4"/>
  <c r="E181" i="5"/>
  <c r="D30" i="4"/>
  <c r="E30" i="4"/>
  <c r="E180" i="5"/>
  <c r="D29" i="4"/>
  <c r="E29" i="4"/>
  <c r="E179" i="5"/>
  <c r="D28" i="4"/>
  <c r="E28" i="4"/>
  <c r="E178" i="5"/>
  <c r="E26" i="4"/>
  <c r="E177" i="5"/>
  <c r="D24" i="4"/>
  <c r="E24" i="4"/>
  <c r="E176" i="5"/>
  <c r="D23" i="4"/>
  <c r="E23" i="4"/>
  <c r="E175" i="5"/>
  <c r="D22" i="4"/>
  <c r="E22" i="4"/>
  <c r="E174" i="5"/>
  <c r="D21" i="4"/>
  <c r="E21" i="4"/>
  <c r="E173" i="5"/>
  <c r="D20" i="4"/>
  <c r="E20" i="4"/>
  <c r="E172" i="5"/>
  <c r="D19" i="4"/>
  <c r="E19" i="4"/>
  <c r="E171" i="5"/>
  <c r="D18" i="4"/>
  <c r="E18" i="4"/>
  <c r="E170" i="5"/>
  <c r="E16" i="4"/>
  <c r="E169" i="5"/>
  <c r="E14" i="4"/>
  <c r="E168" i="5"/>
  <c r="E167" i="5"/>
  <c r="E166" i="5"/>
  <c r="I52" i="4"/>
  <c r="E165" i="5"/>
  <c r="E164" i="5"/>
  <c r="E163" i="5"/>
  <c r="E162" i="5"/>
  <c r="E161" i="5"/>
  <c r="E160" i="5"/>
  <c r="I44" i="4"/>
  <c r="E159" i="5"/>
  <c r="E158" i="5"/>
  <c r="E157" i="5"/>
  <c r="E156" i="5"/>
  <c r="I38" i="4"/>
  <c r="E155" i="5"/>
  <c r="I36" i="4"/>
  <c r="E154" i="5"/>
  <c r="E153" i="5"/>
  <c r="E152" i="5"/>
  <c r="E151" i="5"/>
  <c r="E150" i="5"/>
  <c r="E149" i="5"/>
  <c r="E148" i="5"/>
  <c r="I27" i="4"/>
  <c r="E147" i="5"/>
  <c r="E146" i="5"/>
  <c r="E145" i="5"/>
  <c r="E144" i="5"/>
  <c r="E143" i="5"/>
  <c r="E142" i="5"/>
  <c r="E141" i="5"/>
  <c r="E140" i="5"/>
  <c r="E139" i="5"/>
  <c r="I16" i="4"/>
  <c r="E138" i="5"/>
  <c r="I14" i="4"/>
  <c r="E137" i="5"/>
  <c r="E136" i="5"/>
  <c r="E135" i="5"/>
  <c r="E134" i="5"/>
  <c r="E133" i="5"/>
  <c r="E132" i="5"/>
  <c r="E131" i="5"/>
  <c r="E130" i="5"/>
  <c r="E129" i="5"/>
  <c r="E128" i="5"/>
  <c r="D26" i="4"/>
  <c r="E127" i="5"/>
  <c r="E126" i="5"/>
  <c r="E125" i="5"/>
  <c r="E124" i="5"/>
  <c r="E123" i="5"/>
  <c r="E122" i="5"/>
  <c r="E121" i="5"/>
  <c r="E120" i="5"/>
  <c r="D16" i="4"/>
  <c r="E119" i="5"/>
  <c r="D14" i="4"/>
  <c r="E118" i="5"/>
  <c r="C7" i="4"/>
  <c r="E115" i="5"/>
  <c r="E113" i="5"/>
  <c r="E112" i="5"/>
  <c r="E111" i="5"/>
  <c r="E110" i="5"/>
  <c r="J44" i="1"/>
  <c r="J50" i="1"/>
  <c r="J58" i="1"/>
  <c r="J63" i="1"/>
  <c r="J65" i="1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26" i="1"/>
  <c r="E41" i="1"/>
  <c r="E43" i="1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I44" i="1"/>
  <c r="I50" i="1"/>
  <c r="I58" i="1"/>
  <c r="I63" i="1"/>
  <c r="I65" i="1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D26" i="1"/>
  <c r="D41" i="1"/>
  <c r="D43" i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3" i="5"/>
  <c r="C3" i="4"/>
  <c r="D17" i="3"/>
  <c r="D16" i="3"/>
  <c r="D21" i="3"/>
  <c r="D27" i="3"/>
  <c r="D29" i="3"/>
  <c r="D34" i="3"/>
  <c r="D40" i="3"/>
  <c r="E16" i="3"/>
  <c r="E23" i="3"/>
  <c r="E21" i="3"/>
  <c r="E27" i="3"/>
  <c r="E29" i="3"/>
  <c r="E36" i="3"/>
  <c r="E34" i="3"/>
  <c r="E40" i="3"/>
  <c r="F30" i="3"/>
  <c r="F29" i="3"/>
  <c r="F35" i="3"/>
  <c r="F34" i="3"/>
  <c r="F40" i="3"/>
  <c r="G16" i="3"/>
  <c r="G21" i="3"/>
  <c r="G27" i="3"/>
  <c r="G29" i="3"/>
  <c r="G34" i="3"/>
  <c r="G40" i="3"/>
  <c r="H40" i="3"/>
  <c r="J43" i="3"/>
  <c r="K40" i="3"/>
  <c r="H38" i="3"/>
  <c r="H37" i="3"/>
  <c r="H36" i="3"/>
  <c r="H35" i="3"/>
  <c r="H34" i="3"/>
  <c r="H32" i="3"/>
  <c r="H31" i="3"/>
  <c r="H30" i="3"/>
  <c r="H29" i="3"/>
  <c r="F16" i="3"/>
  <c r="F22" i="3"/>
  <c r="F21" i="3"/>
  <c r="F27" i="3"/>
  <c r="H27" i="3"/>
  <c r="K27" i="3"/>
  <c r="H25" i="3"/>
  <c r="H24" i="3"/>
  <c r="H23" i="3"/>
  <c r="H22" i="3"/>
  <c r="H21" i="3"/>
  <c r="H19" i="3"/>
  <c r="H18" i="3"/>
  <c r="H17" i="3"/>
  <c r="H16" i="3"/>
  <c r="H14" i="3"/>
  <c r="C8" i="3"/>
  <c r="C3" i="3"/>
  <c r="E12" i="2"/>
  <c r="E22" i="2"/>
  <c r="E26" i="2"/>
  <c r="E33" i="2"/>
  <c r="J12" i="2"/>
  <c r="J17" i="2"/>
  <c r="J28" i="2"/>
  <c r="J33" i="2"/>
  <c r="J40" i="2"/>
  <c r="J48" i="2"/>
  <c r="J51" i="2"/>
  <c r="J53" i="2"/>
  <c r="D12" i="2"/>
  <c r="D22" i="2"/>
  <c r="D33" i="2"/>
  <c r="I12" i="2"/>
  <c r="I17" i="2"/>
  <c r="I28" i="2"/>
  <c r="I33" i="2"/>
  <c r="I40" i="2"/>
  <c r="I48" i="2"/>
  <c r="I51" i="2"/>
  <c r="I53" i="2"/>
  <c r="C3" i="1"/>
</calcChain>
</file>

<file path=xl/sharedStrings.xml><?xml version="1.0" encoding="utf-8"?>
<sst xmlns="http://schemas.openxmlformats.org/spreadsheetml/2006/main" count="1000" uniqueCount="435">
  <si>
    <t>Estado de Situación Financiera</t>
  </si>
  <si>
    <t>Al 31 de Marzo de 2017 y 2016</t>
  </si>
  <si>
    <t>(Pesos)</t>
  </si>
  <si>
    <t>Ente Público:</t>
  </si>
  <si>
    <t>UNIVERSIDAD PEDAGÓGICA DE DURANGO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</si>
  <si>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</si>
  <si>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</si>
  <si>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</si>
  <si>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</si>
  <si>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</si>
  <si>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</si>
  <si>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</si>
  <si>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</si>
  <si>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</si>
  <si>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</si>
  <si>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</si>
  <si>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</si>
  <si>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</si>
  <si>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</si>
  <si>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</si>
  <si>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</si>
  <si>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</si>
  <si>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</si>
  <si>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</si>
  <si>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</si>
  <si>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</si>
  <si>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</si>
  <si>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</si>
  <si>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</si>
  <si>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</si>
  <si>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</si>
  <si>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</si>
  <si>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</si>
  <si>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</si>
  <si>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</si>
  <si>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</si>
  <si>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</si>
  <si>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</si>
  <si>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</si>
  <si>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</si>
  <si>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</si>
  <si>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</si>
  <si>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</si>
  <si>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</si>
  <si>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</si>
  <si>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</si>
  <si>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</si>
  <si>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</si>
  <si>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</si>
  <si>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</si>
  <si>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</si>
  <si>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</si>
  <si>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</si>
  <si>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</si>
  <si>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</si>
  <si>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</si>
  <si>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</si>
  <si>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</si>
  <si>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</si>
  <si>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</si>
  <si>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</si>
  <si>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</si>
  <si>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</si>
  <si>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</si>
  <si>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</si>
  <si>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</si>
  <si>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Dra. Dolores Gutiérrez Rico</t>
  </si>
  <si>
    <t>C.P. María Estela Nery León</t>
  </si>
  <si>
    <t>Encargada de la Dirección General de la Universidad Pedagógica de Durango</t>
  </si>
  <si>
    <t>Coordinadora Administrativa</t>
  </si>
  <si>
    <t>Cuenta Pública Primer Trimestre 2017</t>
  </si>
  <si>
    <t>Estado de Actividades</t>
  </si>
  <si>
    <t>Del 1 de enero al 31 de Marzo de 2017 y 2016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</si>
  <si>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</si>
  <si>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</si>
  <si>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</si>
  <si>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</si>
  <si>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</si>
  <si>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</si>
  <si>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</si>
  <si>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</si>
  <si>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</si>
  <si>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</si>
  <si>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</si>
  <si>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</si>
  <si>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</si>
  <si>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</si>
  <si>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</si>
  <si>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</si>
  <si>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</si>
  <si>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</si>
  <si>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</si>
  <si>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</si>
  <si>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</si>
  <si>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</si>
  <si>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</si>
  <si>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</si>
  <si>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</si>
  <si>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</si>
  <si>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</si>
  <si>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</si>
  <si>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</si>
  <si>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</si>
  <si>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</si>
  <si>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</si>
  <si>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</si>
  <si>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</si>
  <si>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</si>
  <si>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</si>
  <si>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</si>
  <si>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</si>
  <si>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</si>
  <si>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</si>
  <si>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</si>
  <si>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</si>
  <si>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</si>
  <si>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</si>
  <si>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</si>
  <si>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</si>
  <si>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</si>
  <si>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</si>
  <si>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</si>
  <si>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</si>
  <si>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</si>
  <si>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</si>
  <si>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</si>
  <si>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</si>
  <si>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</si>
  <si>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</si>
  <si>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Del 1 de abril de 2016 al 31 de Marzo de 2017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</si>
  <si>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</si>
  <si>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</si>
  <si>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</si>
  <si>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</si>
  <si>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</si>
  <si>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</si>
  <si>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</si>
  <si>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</si>
  <si>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</si>
  <si>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</si>
  <si>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</si>
  <si>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</si>
  <si>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Hacienda Pública/Patrimonio Neto Final del Ejercicio 2016</t>
  </si>
  <si>
    <t>Cambios en la Hacienda Pública/Patrimonio Neto del Ejercicio 2016</t>
  </si>
  <si>
    <t>Saldo Neto en la Hacienda Pública / Patrimonio 2017</t>
  </si>
  <si>
    <t>Estado de Cambios en la Situación Financiera</t>
  </si>
  <si>
    <t>Origen</t>
  </si>
  <si>
    <t>Aplicación</t>
  </si>
  <si>
    <t>Exceso o Insuficiencia en la Actualización de la Hacienda Pública/Patrimonio</t>
  </si>
  <si>
    <t>Sector:</t>
  </si>
  <si>
    <t>Fecha:</t>
  </si>
  <si>
    <t>Edo. Financiero</t>
  </si>
  <si>
    <t>EF</t>
  </si>
  <si>
    <t>Activo</t>
  </si>
  <si>
    <t>TOTAL DEL  ACTIVO</t>
  </si>
  <si>
    <t>Pasivo</t>
  </si>
  <si>
    <t>TOTAL DEL  PASIVO</t>
  </si>
  <si>
    <t>TOTAL DEL  PASIVO Y HACIENDA PÚBLICA / PATRIMONIO</t>
  </si>
  <si>
    <t>Elaboró</t>
  </si>
  <si>
    <t>Nombre:</t>
  </si>
  <si>
    <t>Cargo:</t>
  </si>
  <si>
    <t>Autorizó</t>
  </si>
  <si>
    <t>ECSF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</si>
  <si>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</si>
  <si>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</si>
  <si>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</si>
  <si>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</si>
  <si>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</si>
  <si>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</si>
  <si>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</si>
  <si>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</si>
  <si>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</si>
  <si>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</si>
  <si>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</si>
  <si>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</si>
  <si>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</si>
  <si>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</si>
  <si>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</si>
  <si>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</si>
  <si>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</si>
  <si>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</si>
  <si>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</si>
  <si>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</si>
  <si>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</si>
  <si>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</si>
  <si>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</si>
  <si>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</si>
  <si>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</si>
  <si>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</si>
  <si>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</si>
  <si>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</si>
  <si>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</si>
  <si>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</si>
  <si>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</si>
  <si>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</si>
  <si>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</si>
  <si>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</si>
  <si>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</si>
  <si>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</si>
  <si>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</si>
  <si>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</si>
  <si>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</si>
  <si>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</si>
  <si>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</si>
  <si>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</si>
  <si>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</si>
  <si>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</si>
  <si>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</si>
  <si>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</si>
  <si>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</si>
  <si>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</si>
  <si>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</si>
  <si>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</si>
  <si>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</si>
  <si>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</si>
  <si>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</si>
  <si>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</si>
  <si>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</si>
  <si>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</si>
  <si>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 xml:space="preserve">Coordinadora Administrativa </t>
  </si>
  <si>
    <t>Estado Analítico de Ingresos</t>
  </si>
  <si>
    <t>Del 1 de enero al 31 de Marzo de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</si>
  <si>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</si>
  <si>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</si>
  <si>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</si>
  <si>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</si>
  <si>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</si>
  <si>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</si>
  <si>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</si>
  <si>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</si>
  <si>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</si>
  <si>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</si>
  <si>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</si>
  <si>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</si>
  <si>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</si>
  <si>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</si>
  <si>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</si>
  <si>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</si>
  <si>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</si>
  <si>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</si>
  <si>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</si>
  <si>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</si>
  <si>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</si>
  <si>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</si>
  <si>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r>
      <rPr>
        <b/>
        <sz val="8"/>
        <color indexed="8"/>
        <rFont val="Arial"/>
      </rPr>
      <t>Ingresos excedentes</t>
    </r>
    <r>
      <rPr>
        <b/>
        <sz val="8"/>
        <color indexed="8"/>
        <rFont val="Calibri"/>
      </rPr>
      <t>¹</t>
    </r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</si>
  <si>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</si>
  <si>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</si>
  <si>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</si>
  <si>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</si>
  <si>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</si>
  <si>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</si>
  <si>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</si>
  <si>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</si>
  <si>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</si>
  <si>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</si>
  <si>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</si>
  <si>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</si>
  <si>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</si>
  <si>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</si>
  <si>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</si>
  <si>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por Objeto del Gsto (Capítulo y Concepto)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</si>
  <si>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</si>
  <si>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</si>
  <si>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</si>
  <si>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</si>
  <si>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</si>
  <si>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</si>
  <si>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</si>
  <si>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</si>
  <si>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</si>
  <si>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</si>
  <si>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</si>
  <si>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</si>
  <si>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</si>
  <si>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</si>
  <si>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</si>
  <si>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</si>
  <si>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</si>
  <si>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</si>
  <si>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</si>
  <si>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</si>
  <si>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</si>
  <si>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</si>
  <si>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</si>
  <si>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</si>
  <si>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</si>
  <si>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</si>
  <si>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</si>
  <si>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</si>
  <si>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</si>
  <si>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</si>
  <si>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</si>
  <si>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</si>
  <si>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</si>
  <si>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</si>
  <si>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</si>
  <si>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</si>
  <si>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</si>
  <si>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</si>
  <si>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</si>
  <si>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</si>
  <si>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</si>
  <si>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</si>
  <si>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</si>
  <si>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</si>
  <si>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</si>
  <si>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</si>
  <si>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</si>
  <si>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</si>
  <si>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</si>
  <si>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</si>
  <si>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</si>
  <si>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</si>
  <si>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</si>
  <si>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</si>
  <si>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</si>
  <si>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</si>
  <si>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</si>
  <si>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</si>
  <si>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</si>
  <si>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</si>
  <si>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</si>
  <si>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</si>
  <si>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</si>
  <si>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</si>
  <si>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</si>
  <si>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</si>
  <si>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</si>
  <si>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</si>
  <si>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</si>
  <si>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</si>
  <si>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</si>
  <si>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</si>
  <si>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</si>
  <si>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</si>
  <si>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</si>
  <si>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</si>
  <si>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</si>
  <si>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</si>
  <si>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</si>
  <si>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</si>
  <si>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</si>
  <si>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</si>
  <si>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</si>
  <si>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</si>
  <si>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</si>
  <si>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</si>
  <si>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</si>
  <si>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</si>
  <si>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</si>
  <si>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</si>
  <si>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</si>
  <si>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</si>
  <si>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</si>
  <si>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</si>
  <si>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</si>
  <si>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</si>
  <si>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</si>
  <si>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No aplica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</si>
  <si>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</si>
  <si>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</si>
  <si>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</si>
  <si>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</si>
  <si>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</si>
  <si>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</si>
  <si>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</si>
  <si>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</si>
  <si>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</si>
  <si>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</si>
  <si>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</si>
  <si>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</si>
  <si>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</si>
  <si>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</si>
  <si>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</si>
  <si>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</si>
  <si>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</si>
  <si>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</si>
  <si>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</si>
  <si>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</si>
  <si>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</si>
  <si>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</si>
  <si>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</si>
  <si>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</si>
  <si>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</si>
  <si>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</si>
  <si>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</si>
  <si>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</si>
  <si>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</si>
  <si>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</si>
  <si>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</si>
  <si>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</si>
  <si>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</si>
  <si>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</si>
  <si>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</si>
  <si>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rPr>
        <b/>
        <sz val="8"/>
        <color indexed="9"/>
        <rFont val="Arial"/>
      </rPr>
      <t xml:space="preserve">Pagado </t>
    </r>
    <r>
      <rPr>
        <b/>
        <vertAlign val="superscript"/>
        <sz val="8"/>
        <color indexed="9"/>
        <rFont val="Arial"/>
      </rPr>
      <t>3</t>
    </r>
  </si>
  <si>
    <t>I. Ingresos Presupuestarios (I=1+2)</t>
  </si>
  <si>
    <r>
      <rPr>
        <b/>
        <sz val="8"/>
        <color indexed="8"/>
        <rFont val="Arial"/>
      </rPr>
      <t xml:space="preserve">     1. Ingresos del Gobierno de la Entidad Federativa </t>
    </r>
    <r>
      <rPr>
        <b/>
        <vertAlign val="superscript"/>
        <sz val="8"/>
        <color indexed="8"/>
        <rFont val="Calibri"/>
      </rPr>
      <t>1</t>
    </r>
  </si>
  <si>
    <r>
      <rPr>
        <b/>
        <sz val="8"/>
        <color indexed="8"/>
        <rFont val="Arial"/>
      </rPr>
      <t xml:space="preserve">     2. Ingresos del Sector Paraestatal </t>
    </r>
    <r>
      <rPr>
        <b/>
        <vertAlign val="superscript"/>
        <sz val="8"/>
        <color indexed="8"/>
        <rFont val="Arial"/>
      </rPr>
      <t>1</t>
    </r>
  </si>
  <si>
    <t>II. Egresos Presupuestarios (II=3+4)</t>
  </si>
  <si>
    <r>
      <rPr>
        <b/>
        <sz val="8"/>
        <color indexed="8"/>
        <rFont val="Arial"/>
      </rPr>
      <t xml:space="preserve">        3. Egresos del Gobierno de la Entidad Federativa </t>
    </r>
    <r>
      <rPr>
        <b/>
        <vertAlign val="superscript"/>
        <sz val="8"/>
        <color indexed="8"/>
        <rFont val="Arial"/>
      </rPr>
      <t>2</t>
    </r>
  </si>
  <si>
    <r>
      <rPr>
        <b/>
        <sz val="8"/>
        <color indexed="8"/>
        <rFont val="Arial"/>
      </rPr>
      <t xml:space="preserve">          4. Egresos del Sector Paraestatal </t>
    </r>
    <r>
      <rPr>
        <b/>
        <vertAlign val="superscript"/>
        <sz val="8"/>
        <color indexed="8"/>
        <rFont val="Arial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</si>
  <si>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</si>
  <si>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</si>
  <si>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</si>
  <si>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</si>
  <si>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</si>
  <si>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</si>
  <si>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</si>
  <si>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</si>
  <si>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</si>
  <si>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</si>
  <si>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</si>
  <si>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</si>
  <si>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</si>
  <si>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</si>
  <si>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 (NO APLICA)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</si>
  <si>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</si>
  <si>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</si>
  <si>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</si>
  <si>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</si>
  <si>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</si>
  <si>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</si>
  <si>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Durango</t>
  </si>
  <si>
    <t>Subsidio Estatal</t>
  </si>
  <si>
    <t xml:space="preserve">Banco Santander S. A. </t>
  </si>
  <si>
    <t>Ingresos Propios</t>
  </si>
  <si>
    <t>Banco Banorte</t>
  </si>
  <si>
    <t>Firmas autorizadas</t>
  </si>
  <si>
    <t>Encargada de la Dirección General</t>
  </si>
  <si>
    <t>C. P. María Estela Nery León</t>
  </si>
  <si>
    <t>Gómez Palacio</t>
  </si>
  <si>
    <t>Mtra. Guadalupe Morales Meza</t>
  </si>
  <si>
    <t>Directora General</t>
  </si>
  <si>
    <t>Mtro. Albino Gándara Puentes</t>
  </si>
  <si>
    <t>Aux. Rec.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</si>
</sst>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 &quot;;&quot;-&quot;0&quot; &quot;"/>
    <numFmt numFmtId="165" formatCode="#,##0&quot; &quot;;&quot;-&quot;#,##0&quot; &quot;"/>
    <numFmt numFmtId="166" formatCode="&quot; &quot;* #,##0.00&quot; &quot;;&quot; &quot;* \(#,##0.00\);&quot; &quot;* &quot;-&quot;??&quot; &quot;"/>
    <numFmt numFmtId="167" formatCode="&quot; &quot;* #,##0.00000&quot; &quot;;&quot;-&quot;* #,##0.00000&quot; &quot;;&quot; &quot;* &quot;-&quot;??&quot; &quot;"/>
    <numFmt numFmtId="168" formatCode="#,##0&quot; &quot;;\(#,##0\)"/>
  </numFmts>
  <fonts count="40">
    <font>
      <sz val="11"/>
      <color indexed="8"/>
      <name val="Calibri"/>
    </font>
    <font>
      <b/>
      <sz val="9"/>
      <color indexed="8"/>
      <name val="Soberana Sans"/>
    </font>
    <font>
      <b/>
      <sz val="7"/>
      <color indexed="8"/>
      <name val="Soberana Sans"/>
    </font>
    <font>
      <sz val="9"/>
      <color indexed="9"/>
      <name val="Soberana Sans"/>
    </font>
    <font>
      <b/>
      <sz val="9"/>
      <color indexed="9"/>
      <name val="Soberana Sans"/>
    </font>
    <font>
      <b/>
      <sz val="7"/>
      <color indexed="9"/>
      <name val="Soberana Sans"/>
    </font>
    <font>
      <b/>
      <i/>
      <sz val="9"/>
      <color indexed="8"/>
      <name val="Soberana Sans"/>
    </font>
    <font>
      <sz val="9"/>
      <color indexed="8"/>
      <name val="Soberana Sans"/>
    </font>
    <font>
      <sz val="36"/>
      <color indexed="9"/>
      <name val="Soberana Sans"/>
    </font>
    <font>
      <i/>
      <sz val="9"/>
      <color indexed="8"/>
      <name val="Soberana Sans"/>
    </font>
    <font>
      <b/>
      <sz val="9"/>
      <color indexed="12"/>
      <name val="Soberana Sans"/>
    </font>
    <font>
      <sz val="14"/>
      <color indexed="14"/>
      <name val="Soberana Sans"/>
    </font>
    <font>
      <sz val="9"/>
      <color indexed="14"/>
      <name val="Soberana Sans"/>
    </font>
    <font>
      <b/>
      <sz val="9"/>
      <color indexed="13"/>
      <name val="Soberana Sans"/>
    </font>
    <font>
      <b/>
      <sz val="9"/>
      <color indexed="8"/>
      <name val="Arial"/>
    </font>
    <font>
      <sz val="8"/>
      <color indexed="8"/>
      <name val="Arial"/>
    </font>
    <font>
      <sz val="9"/>
      <color indexed="8"/>
      <name val="Arial"/>
    </font>
    <font>
      <b/>
      <sz val="8"/>
      <color indexed="8"/>
      <name val="Arial"/>
    </font>
    <font>
      <b/>
      <i/>
      <sz val="8"/>
      <color indexed="8"/>
      <name val="Arial"/>
    </font>
    <font>
      <sz val="8"/>
      <color indexed="8"/>
      <name val="Calibri"/>
    </font>
    <font>
      <sz val="16"/>
      <color indexed="14"/>
      <name val="Soberana Sans"/>
    </font>
    <font>
      <sz val="16"/>
      <color indexed="9"/>
      <name val="Soberana Sans"/>
    </font>
    <font>
      <sz val="22"/>
      <color indexed="14"/>
      <name val="Soberana Sans"/>
    </font>
    <font>
      <b/>
      <sz val="8"/>
      <color indexed="9"/>
      <name val="Arial"/>
    </font>
    <font>
      <b/>
      <sz val="8"/>
      <color indexed="8"/>
      <name val="Calibri"/>
    </font>
    <font>
      <sz val="12"/>
      <color indexed="14"/>
      <name val="Arial"/>
    </font>
    <font>
      <sz val="11"/>
      <color indexed="14"/>
      <name val="Arial"/>
    </font>
    <font>
      <b/>
      <sz val="12"/>
      <color indexed="14"/>
      <name val="Arial"/>
    </font>
    <font>
      <b/>
      <sz val="9"/>
      <color indexed="9"/>
      <name val="Arial"/>
    </font>
    <font>
      <b/>
      <sz val="10"/>
      <color indexed="9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9"/>
      <name val="Arial"/>
    </font>
    <font>
      <sz val="8"/>
      <color indexed="9"/>
      <name val="Arial"/>
    </font>
    <font>
      <b/>
      <vertAlign val="superscript"/>
      <sz val="8"/>
      <color indexed="9"/>
      <name val="Arial"/>
    </font>
    <font>
      <b/>
      <vertAlign val="superscript"/>
      <sz val="8"/>
      <color indexed="8"/>
      <name val="Calibri"/>
    </font>
    <font>
      <b/>
      <vertAlign val="superscript"/>
      <sz val="8"/>
      <color indexed="8"/>
      <name val="Arial"/>
    </font>
    <font>
      <b/>
      <sz val="11"/>
      <color indexed="8"/>
      <name val="Soberana Sans"/>
    </font>
    <font>
      <b/>
      <sz val="10"/>
      <color indexed="9"/>
      <name val="Soberana Sans Light"/>
    </font>
    <font>
      <sz val="10"/>
      <color indexed="8"/>
      <name val="Soberana Sans Light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9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/>
      <top/>
      <bottom style="medium">
        <color indexed="13"/>
      </bottom>
      <diagonal/>
    </border>
    <border>
      <left/>
      <right/>
      <top style="medium">
        <color indexed="13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medium">
        <color indexed="13"/>
      </bottom>
      <diagonal/>
    </border>
    <border>
      <left/>
      <right style="thin">
        <color indexed="10"/>
      </right>
      <top style="medium">
        <color indexed="13"/>
      </top>
      <bottom/>
      <diagonal/>
    </border>
    <border>
      <left/>
      <right/>
      <top style="medium">
        <color indexed="13"/>
      </top>
      <bottom style="medium">
        <color indexed="13"/>
      </bottom>
      <diagonal/>
    </border>
    <border>
      <left/>
      <right style="thin">
        <color indexed="10"/>
      </right>
      <top style="medium">
        <color indexed="13"/>
      </top>
      <bottom style="medium">
        <color indexed="13"/>
      </bottom>
      <diagonal/>
    </border>
    <border>
      <left style="thin">
        <color indexed="10"/>
      </left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13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/>
      <right/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70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 wrapText="1"/>
    </xf>
    <xf numFmtId="165" fontId="0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3" fontId="0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 wrapText="1"/>
    </xf>
    <xf numFmtId="4" fontId="0" fillId="2" borderId="5" xfId="0" applyNumberFormat="1" applyFont="1" applyFill="1" applyBorder="1" applyAlignment="1">
      <alignment vertical="center"/>
    </xf>
    <xf numFmtId="166" fontId="0" fillId="2" borderId="5" xfId="0" applyNumberFormat="1" applyFont="1" applyFill="1" applyBorder="1" applyAlignment="1">
      <alignment vertical="center"/>
    </xf>
    <xf numFmtId="166" fontId="0" fillId="2" borderId="14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vertical="center" wrapText="1"/>
    </xf>
    <xf numFmtId="166" fontId="2" fillId="2" borderId="5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4" fontId="9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166" fontId="0" fillId="2" borderId="8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166" fontId="0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0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right" vertical="center"/>
    </xf>
    <xf numFmtId="166" fontId="0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0" borderId="0" xfId="0" applyNumberFormat="1" applyFont="1" applyAlignme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vertical="center"/>
    </xf>
    <xf numFmtId="0" fontId="0" fillId="3" borderId="23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164" fontId="0" fillId="3" borderId="24" xfId="0" applyNumberFormat="1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4" fontId="6" fillId="2" borderId="5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0" fontId="0" fillId="0" borderId="0" xfId="0" applyNumberFormat="1" applyFont="1" applyAlignment="1"/>
    <xf numFmtId="0" fontId="7" fillId="2" borderId="2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3" fillId="3" borderId="23" xfId="0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 wrapText="1"/>
    </xf>
    <xf numFmtId="164" fontId="3" fillId="3" borderId="25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7" fillId="2" borderId="5" xfId="0" applyNumberFormat="1" applyFont="1" applyFill="1" applyBorder="1" applyAlignment="1">
      <alignment horizontal="right" vertical="center"/>
    </xf>
    <xf numFmtId="4" fontId="1" fillId="2" borderId="27" xfId="0" applyNumberFormat="1" applyFont="1" applyFill="1" applyBorder="1" applyAlignment="1">
      <alignment horizontal="right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4" fontId="7" fillId="2" borderId="28" xfId="0" applyNumberFormat="1" applyFont="1" applyFill="1" applyBorder="1" applyAlignment="1">
      <alignment horizontal="right" vertical="center"/>
    </xf>
    <xf numFmtId="49" fontId="1" fillId="2" borderId="13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4" fontId="1" fillId="2" borderId="7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 wrapText="1"/>
    </xf>
    <xf numFmtId="0" fontId="0" fillId="2" borderId="29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166" fontId="7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0" fontId="0" fillId="2" borderId="7" xfId="0" applyFont="1" applyFill="1" applyBorder="1" applyAlignment="1">
      <alignment vertical="center" wrapText="1"/>
    </xf>
    <xf numFmtId="0" fontId="12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right" vertical="center" wrapText="1"/>
    </xf>
    <xf numFmtId="4" fontId="13" fillId="2" borderId="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4" fontId="7" fillId="2" borderId="7" xfId="0" applyNumberFormat="1" applyFont="1" applyFill="1" applyBorder="1" applyAlignment="1">
      <alignment horizontal="right" vertical="center" wrapText="1"/>
    </xf>
    <xf numFmtId="166" fontId="0" fillId="2" borderId="24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 wrapText="1"/>
    </xf>
    <xf numFmtId="166" fontId="0" fillId="2" borderId="30" xfId="0" applyNumberFormat="1" applyFont="1" applyFill="1" applyBorder="1" applyAlignment="1">
      <alignment vertical="center"/>
    </xf>
    <xf numFmtId="166" fontId="0" fillId="2" borderId="26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 wrapText="1"/>
    </xf>
    <xf numFmtId="0" fontId="0" fillId="0" borderId="0" xfId="0" applyNumberFormat="1" applyFont="1" applyAlignment="1"/>
    <xf numFmtId="0" fontId="0" fillId="2" borderId="32" xfId="0" applyFont="1" applyFill="1" applyBorder="1" applyAlignment="1"/>
    <xf numFmtId="0" fontId="0" fillId="2" borderId="33" xfId="0" applyFont="1" applyFill="1" applyBorder="1" applyAlignment="1"/>
    <xf numFmtId="1" fontId="15" fillId="2" borderId="34" xfId="0" applyNumberFormat="1" applyFont="1" applyFill="1" applyBorder="1" applyAlignment="1">
      <alignment wrapText="1"/>
    </xf>
    <xf numFmtId="49" fontId="15" fillId="2" borderId="34" xfId="0" applyNumberFormat="1" applyFont="1" applyFill="1" applyBorder="1" applyAlignment="1">
      <alignment wrapText="1"/>
    </xf>
    <xf numFmtId="14" fontId="15" fillId="2" borderId="34" xfId="0" applyNumberFormat="1" applyFont="1" applyFill="1" applyBorder="1" applyAlignment="1">
      <alignment wrapText="1"/>
    </xf>
    <xf numFmtId="49" fontId="0" fillId="2" borderId="3" xfId="0" applyNumberFormat="1" applyFont="1" applyFill="1" applyBorder="1" applyAlignment="1"/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164" fontId="14" fillId="5" borderId="6" xfId="0" applyNumberFormat="1" applyFont="1" applyFill="1" applyBorder="1" applyAlignment="1">
      <alignment horizontal="center"/>
    </xf>
    <xf numFmtId="3" fontId="15" fillId="6" borderId="6" xfId="0" applyNumberFormat="1" applyFont="1" applyFill="1" applyBorder="1" applyAlignment="1">
      <alignment vertical="top"/>
    </xf>
    <xf numFmtId="0" fontId="17" fillId="4" borderId="5" xfId="0" applyFont="1" applyFill="1" applyBorder="1" applyAlignment="1">
      <alignment vertical="top"/>
    </xf>
    <xf numFmtId="3" fontId="17" fillId="6" borderId="35" xfId="0" applyNumberFormat="1" applyFont="1" applyFill="1" applyBorder="1" applyAlignment="1">
      <alignment vertical="top"/>
    </xf>
    <xf numFmtId="3" fontId="15" fillId="6" borderId="36" xfId="0" applyNumberFormat="1" applyFont="1" applyFill="1" applyBorder="1" applyAlignment="1">
      <alignment vertical="top"/>
    </xf>
    <xf numFmtId="0" fontId="15" fillId="4" borderId="5" xfId="0" applyFont="1" applyFill="1" applyBorder="1" applyAlignment="1">
      <alignment vertical="top"/>
    </xf>
    <xf numFmtId="3" fontId="17" fillId="6" borderId="38" xfId="0" applyNumberFormat="1" applyFont="1" applyFill="1" applyBorder="1" applyAlignment="1">
      <alignment vertical="top"/>
    </xf>
    <xf numFmtId="3" fontId="15" fillId="4" borderId="4" xfId="0" applyNumberFormat="1" applyFont="1" applyFill="1" applyBorder="1" applyAlignment="1">
      <alignment vertical="top"/>
    </xf>
    <xf numFmtId="3" fontId="17" fillId="6" borderId="36" xfId="0" applyNumberFormat="1" applyFont="1" applyFill="1" applyBorder="1" applyAlignment="1">
      <alignment vertical="top"/>
    </xf>
    <xf numFmtId="3" fontId="17" fillId="6" borderId="6" xfId="0" applyNumberFormat="1" applyFont="1" applyFill="1" applyBorder="1" applyAlignment="1">
      <alignment vertical="top"/>
    </xf>
    <xf numFmtId="164" fontId="14" fillId="5" borderId="36" xfId="0" applyNumberFormat="1" applyFont="1" applyFill="1" applyBorder="1" applyAlignment="1">
      <alignment horizontal="center"/>
    </xf>
    <xf numFmtId="49" fontId="15" fillId="2" borderId="28" xfId="0" applyNumberFormat="1" applyFont="1" applyFill="1" applyBorder="1" applyAlignment="1">
      <alignment horizontal="right"/>
    </xf>
    <xf numFmtId="49" fontId="17" fillId="6" borderId="36" xfId="0" applyNumberFormat="1" applyFont="1" applyFill="1" applyBorder="1" applyAlignment="1">
      <alignment vertical="top"/>
    </xf>
    <xf numFmtId="49" fontId="15" fillId="2" borderId="5" xfId="0" applyNumberFormat="1" applyFont="1" applyFill="1" applyBorder="1" applyAlignment="1">
      <alignment horizontal="right"/>
    </xf>
    <xf numFmtId="49" fontId="17" fillId="6" borderId="6" xfId="0" applyNumberFormat="1" applyFont="1" applyFill="1" applyBorder="1" applyAlignment="1">
      <alignment vertical="top"/>
    </xf>
    <xf numFmtId="1" fontId="15" fillId="2" borderId="20" xfId="0" applyNumberFormat="1" applyFont="1" applyFill="1" applyBorder="1" applyAlignment="1">
      <alignment wrapText="1"/>
    </xf>
    <xf numFmtId="0" fontId="0" fillId="2" borderId="39" xfId="0" applyFont="1" applyFill="1" applyBorder="1" applyAlignment="1"/>
    <xf numFmtId="3" fontId="17" fillId="6" borderId="6" xfId="0" applyNumberFormat="1" applyFont="1" applyFill="1" applyBorder="1" applyAlignment="1">
      <alignment horizontal="right" vertical="top"/>
    </xf>
    <xf numFmtId="0" fontId="0" fillId="2" borderId="42" xfId="0" applyFont="1" applyFill="1" applyBorder="1" applyAlignment="1"/>
    <xf numFmtId="3" fontId="15" fillId="7" borderId="6" xfId="0" applyNumberFormat="1" applyFont="1" applyFill="1" applyBorder="1" applyAlignment="1">
      <alignment horizontal="right" vertical="top" wrapText="1"/>
    </xf>
    <xf numFmtId="0" fontId="0" fillId="2" borderId="46" xfId="0" applyFont="1" applyFill="1" applyBorder="1" applyAlignment="1"/>
    <xf numFmtId="49" fontId="19" fillId="2" borderId="20" xfId="0" applyNumberFormat="1" applyFont="1" applyFill="1" applyBorder="1" applyAlignment="1"/>
    <xf numFmtId="0" fontId="0" fillId="2" borderId="47" xfId="0" applyFont="1" applyFill="1" applyBorder="1" applyAlignment="1"/>
    <xf numFmtId="49" fontId="19" fillId="2" borderId="34" xfId="0" applyNumberFormat="1" applyFont="1" applyFill="1" applyBorder="1" applyAlignment="1"/>
    <xf numFmtId="49" fontId="15" fillId="2" borderId="19" xfId="0" applyNumberFormat="1" applyFont="1" applyFill="1" applyBorder="1" applyAlignment="1">
      <alignment horizontal="right"/>
    </xf>
    <xf numFmtId="0" fontId="0" fillId="0" borderId="0" xfId="0" applyNumberFormat="1" applyFont="1" applyAlignment="1"/>
    <xf numFmtId="0" fontId="4" fillId="3" borderId="10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166" fontId="0" fillId="2" borderId="13" xfId="0" applyNumberFormat="1" applyFont="1" applyFill="1" applyBorder="1" applyAlignment="1">
      <alignment vertical="center"/>
    </xf>
    <xf numFmtId="49" fontId="21" fillId="2" borderId="5" xfId="0" applyNumberFormat="1" applyFont="1" applyFill="1" applyBorder="1" applyAlignment="1">
      <alignment vertical="center"/>
    </xf>
    <xf numFmtId="49" fontId="20" fillId="2" borderId="5" xfId="0" applyNumberFormat="1" applyFont="1" applyFill="1" applyBorder="1" applyAlignment="1">
      <alignment vertical="center"/>
    </xf>
    <xf numFmtId="49" fontId="0" fillId="2" borderId="5" xfId="0" applyNumberFormat="1" applyFont="1" applyFill="1" applyBorder="1" applyAlignment="1">
      <alignment vertical="center"/>
    </xf>
    <xf numFmtId="3" fontId="20" fillId="2" borderId="5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 wrapText="1"/>
    </xf>
    <xf numFmtId="0" fontId="0" fillId="0" borderId="0" xfId="0" applyNumberFormat="1" applyFont="1" applyAlignment="1"/>
    <xf numFmtId="49" fontId="1" fillId="2" borderId="5" xfId="0" applyNumberFormat="1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vertical="center"/>
    </xf>
    <xf numFmtId="1" fontId="0" fillId="2" borderId="9" xfId="0" applyNumberFormat="1" applyFont="1" applyFill="1" applyBorder="1" applyAlignment="1">
      <alignment vertical="center"/>
    </xf>
    <xf numFmtId="0" fontId="4" fillId="3" borderId="23" xfId="0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6" fillId="2" borderId="16" xfId="0" applyFont="1" applyFill="1" applyBorder="1" applyAlignment="1">
      <alignment vertical="center"/>
    </xf>
    <xf numFmtId="49" fontId="22" fillId="2" borderId="5" xfId="0" applyNumberFormat="1" applyFont="1" applyFill="1" applyBorder="1" applyAlignment="1">
      <alignment horizontal="right" vertical="center"/>
    </xf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0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0" fillId="2" borderId="5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/>
    </xf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top"/>
    </xf>
    <xf numFmtId="0" fontId="0" fillId="2" borderId="21" xfId="0" applyFont="1" applyFill="1" applyBorder="1" applyAlignment="1"/>
    <xf numFmtId="0" fontId="4" fillId="3" borderId="23" xfId="0" applyFont="1" applyFill="1" applyBorder="1" applyAlignment="1">
      <alignment vertical="center"/>
    </xf>
    <xf numFmtId="164" fontId="4" fillId="3" borderId="24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vertical="center"/>
    </xf>
    <xf numFmtId="0" fontId="4" fillId="3" borderId="25" xfId="0" applyFont="1" applyFill="1" applyBorder="1" applyAlignment="1"/>
    <xf numFmtId="0" fontId="0" fillId="2" borderId="10" xfId="0" applyFont="1" applyFill="1" applyBorder="1" applyAlignment="1"/>
    <xf numFmtId="0" fontId="0" fillId="2" borderId="8" xfId="0" applyFont="1" applyFill="1" applyBorder="1" applyAlignment="1">
      <alignment vertical="top"/>
    </xf>
    <xf numFmtId="0" fontId="0" fillId="2" borderId="11" xfId="0" applyFont="1" applyFill="1" applyBorder="1" applyAlignment="1"/>
    <xf numFmtId="0" fontId="0" fillId="2" borderId="13" xfId="0" applyFont="1" applyFill="1" applyBorder="1" applyAlignment="1">
      <alignment vertical="top"/>
    </xf>
    <xf numFmtId="0" fontId="0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0" fillId="2" borderId="14" xfId="0" applyFont="1" applyFill="1" applyBorder="1" applyAlignment="1"/>
    <xf numFmtId="49" fontId="1" fillId="2" borderId="5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3" fontId="0" fillId="2" borderId="5" xfId="0" applyNumberFormat="1" applyFont="1" applyFill="1" applyBorder="1" applyAlignment="1">
      <alignment vertical="top"/>
    </xf>
    <xf numFmtId="166" fontId="0" fillId="2" borderId="5" xfId="0" applyNumberFormat="1" applyFont="1" applyFill="1" applyBorder="1" applyAlignment="1">
      <alignment vertical="top"/>
    </xf>
    <xf numFmtId="4" fontId="0" fillId="2" borderId="5" xfId="0" applyNumberFormat="1" applyFont="1" applyFill="1" applyBorder="1" applyAlignment="1">
      <alignment vertical="top"/>
    </xf>
    <xf numFmtId="4" fontId="1" fillId="2" borderId="5" xfId="0" applyNumberFormat="1" applyFont="1" applyFill="1" applyBorder="1" applyAlignment="1">
      <alignment vertical="top"/>
    </xf>
    <xf numFmtId="49" fontId="7" fillId="2" borderId="5" xfId="0" applyNumberFormat="1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4" fontId="0" fillId="2" borderId="5" xfId="0" applyNumberFormat="1" applyFont="1" applyFill="1" applyBorder="1" applyAlignment="1"/>
    <xf numFmtId="4" fontId="1" fillId="2" borderId="5" xfId="0" applyNumberFormat="1" applyFont="1" applyFill="1" applyBorder="1" applyAlignment="1">
      <alignment horizontal="right" vertical="top" wrapText="1"/>
    </xf>
    <xf numFmtId="0" fontId="0" fillId="2" borderId="13" xfId="0" applyFont="1" applyFill="1" applyBorder="1" applyAlignment="1">
      <alignment vertical="top" wrapText="1"/>
    </xf>
    <xf numFmtId="0" fontId="0" fillId="2" borderId="5" xfId="0" applyFont="1" applyFill="1" applyBorder="1" applyAlignment="1">
      <alignment vertical="top" wrapText="1"/>
    </xf>
    <xf numFmtId="3" fontId="1" fillId="2" borderId="5" xfId="0" applyNumberFormat="1" applyFont="1" applyFill="1" applyBorder="1" applyAlignment="1">
      <alignment horizontal="right" vertical="top" wrapText="1"/>
    </xf>
    <xf numFmtId="0" fontId="0" fillId="2" borderId="15" xfId="0" applyFont="1" applyFill="1" applyBorder="1" applyAlignment="1">
      <alignment vertical="top"/>
    </xf>
    <xf numFmtId="0" fontId="0" fillId="2" borderId="7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3" fontId="0" fillId="2" borderId="7" xfId="0" applyNumberFormat="1" applyFont="1" applyFill="1" applyBorder="1" applyAlignment="1">
      <alignment vertical="top"/>
    </xf>
    <xf numFmtId="0" fontId="0" fillId="2" borderId="16" xfId="0" applyFont="1" applyFill="1" applyBorder="1" applyAlignment="1"/>
    <xf numFmtId="0" fontId="0" fillId="2" borderId="17" xfId="0" applyFont="1" applyFill="1" applyBorder="1" applyAlignment="1">
      <alignment vertical="top"/>
    </xf>
    <xf numFmtId="3" fontId="0" fillId="2" borderId="8" xfId="0" applyNumberFormat="1" applyFont="1" applyFill="1" applyBorder="1" applyAlignment="1">
      <alignment vertical="top"/>
    </xf>
    <xf numFmtId="167" fontId="0" fillId="2" borderId="8" xfId="0" applyNumberFormat="1" applyFont="1" applyFill="1" applyBorder="1" applyAlignment="1">
      <alignment vertical="top"/>
    </xf>
    <xf numFmtId="0" fontId="0" fillId="2" borderId="26" xfId="0" applyFont="1" applyFill="1" applyBorder="1" applyAlignment="1"/>
    <xf numFmtId="0" fontId="0" fillId="2" borderId="4" xfId="0" applyFont="1" applyFill="1" applyBorder="1" applyAlignment="1">
      <alignment vertical="top"/>
    </xf>
    <xf numFmtId="49" fontId="0" fillId="2" borderId="5" xfId="0" applyNumberFormat="1" applyFont="1" applyFill="1" applyBorder="1" applyAlignment="1">
      <alignment vertical="top"/>
    </xf>
    <xf numFmtId="49" fontId="11" fillId="2" borderId="5" xfId="0" applyNumberFormat="1" applyFont="1" applyFill="1" applyBorder="1" applyAlignment="1">
      <alignment horizontal="center"/>
    </xf>
    <xf numFmtId="166" fontId="0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right" vertical="top"/>
    </xf>
    <xf numFmtId="0" fontId="0" fillId="2" borderId="18" xfId="0" applyFont="1" applyFill="1" applyBorder="1" applyAlignment="1"/>
    <xf numFmtId="0" fontId="7" fillId="2" borderId="19" xfId="0" applyFont="1" applyFill="1" applyBorder="1" applyAlignment="1">
      <alignment horizontal="right"/>
    </xf>
    <xf numFmtId="0" fontId="0" fillId="2" borderId="19" xfId="0" applyFont="1" applyFill="1" applyBorder="1" applyAlignment="1"/>
    <xf numFmtId="0" fontId="1" fillId="2" borderId="19" xfId="0" applyFont="1" applyFill="1" applyBorder="1" applyAlignment="1">
      <alignment vertical="top"/>
    </xf>
    <xf numFmtId="0" fontId="0" fillId="2" borderId="20" xfId="0" applyFont="1" applyFill="1" applyBorder="1" applyAlignment="1"/>
    <xf numFmtId="0" fontId="0" fillId="0" borderId="0" xfId="0" applyNumberFormat="1" applyFont="1" applyAlignment="1"/>
    <xf numFmtId="0" fontId="0" fillId="2" borderId="48" xfId="0" applyFont="1" applyFill="1" applyBorder="1" applyAlignment="1"/>
    <xf numFmtId="0" fontId="0" fillId="2" borderId="3" xfId="0" applyFont="1" applyFill="1" applyBorder="1" applyAlignment="1"/>
    <xf numFmtId="0" fontId="0" fillId="2" borderId="49" xfId="0" applyFont="1" applyFill="1" applyBorder="1" applyAlignment="1"/>
    <xf numFmtId="0" fontId="0" fillId="2" borderId="12" xfId="0" applyFont="1" applyFill="1" applyBorder="1" applyAlignment="1"/>
    <xf numFmtId="0" fontId="17" fillId="2" borderId="4" xfId="0" applyFont="1" applyFill="1" applyBorder="1" applyAlignment="1"/>
    <xf numFmtId="0" fontId="17" fillId="2" borderId="24" xfId="0" applyFont="1" applyFill="1" applyBorder="1" applyAlignment="1"/>
    <xf numFmtId="0" fontId="0" fillId="2" borderId="24" xfId="0" applyFont="1" applyFill="1" applyBorder="1" applyAlignment="1"/>
    <xf numFmtId="0" fontId="17" fillId="2" borderId="24" xfId="0" applyFont="1" applyFill="1" applyBorder="1" applyAlignment="1">
      <alignment horizontal="center"/>
    </xf>
    <xf numFmtId="0" fontId="17" fillId="2" borderId="49" xfId="0" applyFont="1" applyFill="1" applyBorder="1" applyAlignment="1"/>
    <xf numFmtId="49" fontId="23" fillId="3" borderId="50" xfId="0" applyNumberFormat="1" applyFont="1" applyFill="1" applyBorder="1" applyAlignment="1">
      <alignment horizontal="center" vertical="center"/>
    </xf>
    <xf numFmtId="49" fontId="23" fillId="3" borderId="50" xfId="0" applyNumberFormat="1" applyFont="1" applyFill="1" applyBorder="1" applyAlignment="1">
      <alignment horizontal="center" vertical="center" wrapText="1"/>
    </xf>
    <xf numFmtId="49" fontId="23" fillId="3" borderId="50" xfId="0" applyNumberFormat="1" applyFont="1" applyFill="1" applyBorder="1" applyAlignment="1">
      <alignment horizontal="center" wrapText="1"/>
    </xf>
    <xf numFmtId="4" fontId="15" fillId="2" borderId="51" xfId="0" applyNumberFormat="1" applyFont="1" applyFill="1" applyBorder="1" applyAlignment="1">
      <alignment horizontal="center"/>
    </xf>
    <xf numFmtId="4" fontId="0" fillId="2" borderId="52" xfId="0" applyNumberFormat="1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wrapText="1"/>
    </xf>
    <xf numFmtId="4" fontId="15" fillId="2" borderId="53" xfId="0" applyNumberFormat="1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49" fontId="17" fillId="2" borderId="25" xfId="0" applyNumberFormat="1" applyFont="1" applyFill="1" applyBorder="1" applyAlignment="1">
      <alignment horizontal="left" wrapText="1"/>
    </xf>
    <xf numFmtId="4" fontId="0" fillId="2" borderId="50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top" wrapText="1"/>
    </xf>
    <xf numFmtId="4" fontId="0" fillId="2" borderId="8" xfId="0" applyNumberFormat="1" applyFont="1" applyFill="1" applyBorder="1" applyAlignment="1">
      <alignment vertical="top" wrapText="1"/>
    </xf>
    <xf numFmtId="4" fontId="0" fillId="2" borderId="11" xfId="0" applyNumberFormat="1" applyFont="1" applyFill="1" applyBorder="1" applyAlignment="1">
      <alignment vertical="top" wrapText="1"/>
    </xf>
    <xf numFmtId="4" fontId="15" fillId="2" borderId="53" xfId="0" applyNumberFormat="1" applyFont="1" applyFill="1" applyBorder="1" applyAlignment="1">
      <alignment horizontal="right" vertical="center" wrapText="1"/>
    </xf>
    <xf numFmtId="0" fontId="17" fillId="2" borderId="7" xfId="0" applyFont="1" applyFill="1" applyBorder="1" applyAlignment="1"/>
    <xf numFmtId="0" fontId="17" fillId="2" borderId="7" xfId="0" applyFont="1" applyFill="1" applyBorder="1" applyAlignment="1">
      <alignment horizontal="center"/>
    </xf>
    <xf numFmtId="0" fontId="15" fillId="2" borderId="51" xfId="0" applyFont="1" applyFill="1" applyBorder="1" applyAlignment="1">
      <alignment horizontal="center"/>
    </xf>
    <xf numFmtId="49" fontId="17" fillId="2" borderId="13" xfId="0" applyNumberFormat="1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4" fontId="17" fillId="2" borderId="52" xfId="0" applyNumberFormat="1" applyFont="1" applyFill="1" applyBorder="1" applyAlignment="1">
      <alignment vertical="center" wrapText="1"/>
    </xf>
    <xf numFmtId="49" fontId="0" fillId="2" borderId="14" xfId="0" applyNumberFormat="1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4" fontId="15" fillId="2" borderId="52" xfId="0" applyNumberFormat="1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/>
    </xf>
    <xf numFmtId="0" fontId="17" fillId="2" borderId="13" xfId="0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/>
    <xf numFmtId="0" fontId="19" fillId="2" borderId="5" xfId="0" applyFont="1" applyFill="1" applyBorder="1" applyAlignment="1"/>
    <xf numFmtId="0" fontId="0" fillId="0" borderId="0" xfId="0" applyNumberFormat="1" applyFont="1" applyAlignment="1"/>
    <xf numFmtId="0" fontId="15" fillId="2" borderId="48" xfId="0" applyFont="1" applyFill="1" applyBorder="1" applyAlignment="1"/>
    <xf numFmtId="0" fontId="15" fillId="2" borderId="24" xfId="0" applyFont="1" applyFill="1" applyBorder="1" applyAlignment="1"/>
    <xf numFmtId="0" fontId="23" fillId="3" borderId="50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>
      <alignment horizontal="justify" vertical="center" wrapText="1"/>
    </xf>
    <xf numFmtId="0" fontId="15" fillId="2" borderId="51" xfId="0" applyFont="1" applyFill="1" applyBorder="1" applyAlignment="1">
      <alignment horizontal="justify" vertical="center" wrapText="1"/>
    </xf>
    <xf numFmtId="0" fontId="15" fillId="2" borderId="13" xfId="0" applyFont="1" applyFill="1" applyBorder="1" applyAlignment="1">
      <alignment horizontal="justify" vertical="top" wrapText="1"/>
    </xf>
    <xf numFmtId="0" fontId="15" fillId="2" borderId="14" xfId="0" applyFont="1" applyFill="1" applyBorder="1" applyAlignment="1">
      <alignment horizontal="justify" vertical="top" wrapText="1"/>
    </xf>
    <xf numFmtId="4" fontId="15" fillId="2" borderId="52" xfId="0" applyNumberFormat="1" applyFont="1" applyFill="1" applyBorder="1" applyAlignment="1">
      <alignment horizontal="right" vertical="top" wrapText="1"/>
    </xf>
    <xf numFmtId="0" fontId="15" fillId="2" borderId="15" xfId="0" applyFont="1" applyFill="1" applyBorder="1" applyAlignment="1">
      <alignment horizontal="justify" vertical="top" wrapText="1"/>
    </xf>
    <xf numFmtId="0" fontId="15" fillId="2" borderId="16" xfId="0" applyFont="1" applyFill="1" applyBorder="1" applyAlignment="1">
      <alignment horizontal="justify" vertical="top" wrapText="1"/>
    </xf>
    <xf numFmtId="4" fontId="15" fillId="2" borderId="53" xfId="0" applyNumberFormat="1" applyFont="1" applyFill="1" applyBorder="1" applyAlignment="1">
      <alignment horizontal="justify" vertical="top" wrapText="1"/>
    </xf>
    <xf numFmtId="0" fontId="17" fillId="2" borderId="23" xfId="0" applyFont="1" applyFill="1" applyBorder="1" applyAlignment="1">
      <alignment horizontal="justify" vertical="top" wrapText="1"/>
    </xf>
    <xf numFmtId="49" fontId="17" fillId="2" borderId="25" xfId="0" applyNumberFormat="1" applyFont="1" applyFill="1" applyBorder="1" applyAlignment="1">
      <alignment horizontal="justify" vertical="top" wrapText="1"/>
    </xf>
    <xf numFmtId="4" fontId="17" fillId="2" borderId="50" xfId="0" applyNumberFormat="1" applyFont="1" applyFill="1" applyBorder="1" applyAlignment="1">
      <alignment horizontal="right" vertical="top" wrapText="1"/>
    </xf>
    <xf numFmtId="0" fontId="0" fillId="0" borderId="0" xfId="0" applyNumberFormat="1" applyFont="1" applyAlignment="1"/>
    <xf numFmtId="0" fontId="0" fillId="2" borderId="56" xfId="0" applyFont="1" applyFill="1" applyBorder="1" applyAlignment="1"/>
    <xf numFmtId="0" fontId="0" fillId="2" borderId="57" xfId="0" applyFont="1" applyFill="1" applyBorder="1" applyAlignment="1"/>
    <xf numFmtId="0" fontId="0" fillId="2" borderId="34" xfId="0" applyFont="1" applyFill="1" applyBorder="1" applyAlignment="1"/>
    <xf numFmtId="0" fontId="0" fillId="2" borderId="13" xfId="0" applyFont="1" applyFill="1" applyBorder="1" applyAlignment="1"/>
    <xf numFmtId="166" fontId="15" fillId="2" borderId="24" xfId="0" applyNumberFormat="1" applyFont="1" applyFill="1" applyBorder="1" applyAlignment="1"/>
    <xf numFmtId="0" fontId="0" fillId="2" borderId="58" xfId="0" applyFont="1" applyFill="1" applyBorder="1" applyAlignment="1"/>
    <xf numFmtId="4" fontId="17" fillId="2" borderId="51" xfId="0" applyNumberFormat="1" applyFont="1" applyFill="1" applyBorder="1" applyAlignment="1">
      <alignment horizontal="right" vertical="center" wrapText="1"/>
    </xf>
    <xf numFmtId="0" fontId="15" fillId="2" borderId="13" xfId="0" applyFont="1" applyFill="1" applyBorder="1" applyAlignment="1">
      <alignment horizontal="center" vertical="center" wrapText="1"/>
    </xf>
    <xf numFmtId="4" fontId="15" fillId="2" borderId="52" xfId="0" applyNumberFormat="1" applyFont="1" applyFill="1" applyBorder="1" applyAlignment="1">
      <alignment horizontal="right" vertical="center" wrapText="1"/>
    </xf>
    <xf numFmtId="4" fontId="17" fillId="2" borderId="52" xfId="0" applyNumberFormat="1" applyFont="1" applyFill="1" applyBorder="1" applyAlignment="1">
      <alignment horizontal="right" vertical="center" wrapText="1"/>
    </xf>
    <xf numFmtId="1" fontId="0" fillId="2" borderId="33" xfId="0" applyNumberFormat="1" applyFont="1" applyFill="1" applyBorder="1" applyAlignment="1"/>
    <xf numFmtId="0" fontId="15" fillId="2" borderId="15" xfId="0" applyFont="1" applyFill="1" applyBorder="1" applyAlignment="1">
      <alignment horizontal="center" vertical="center" wrapText="1"/>
    </xf>
    <xf numFmtId="49" fontId="0" fillId="2" borderId="16" xfId="0" applyNumberFormat="1" applyFont="1" applyFill="1" applyBorder="1" applyAlignment="1">
      <alignment vertical="center" wrapText="1"/>
    </xf>
    <xf numFmtId="4" fontId="17" fillId="2" borderId="53" xfId="0" applyNumberFormat="1" applyFont="1" applyFill="1" applyBorder="1" applyAlignment="1">
      <alignment horizontal="right" vertical="center" wrapText="1"/>
    </xf>
    <xf numFmtId="0" fontId="17" fillId="2" borderId="23" xfId="0" applyFont="1" applyFill="1" applyBorder="1" applyAlignment="1">
      <alignment horizontal="justify" vertical="center" wrapText="1"/>
    </xf>
    <xf numFmtId="49" fontId="17" fillId="2" borderId="25" xfId="0" applyNumberFormat="1" applyFont="1" applyFill="1" applyBorder="1" applyAlignment="1">
      <alignment horizontal="justify" vertical="center" wrapText="1"/>
    </xf>
    <xf numFmtId="4" fontId="17" fillId="2" borderId="50" xfId="0" applyNumberFormat="1" applyFont="1" applyFill="1" applyBorder="1" applyAlignment="1">
      <alignment vertical="center" wrapText="1"/>
    </xf>
    <xf numFmtId="0" fontId="0" fillId="2" borderId="59" xfId="0" applyFont="1" applyFill="1" applyBorder="1" applyAlignment="1"/>
    <xf numFmtId="0" fontId="0" fillId="2" borderId="60" xfId="0" applyFont="1" applyFill="1" applyBorder="1" applyAlignment="1"/>
    <xf numFmtId="0" fontId="0" fillId="2" borderId="61" xfId="0" applyFont="1" applyFill="1" applyBorder="1" applyAlignment="1"/>
    <xf numFmtId="49" fontId="25" fillId="2" borderId="33" xfId="0" applyNumberFormat="1" applyFont="1" applyFill="1" applyBorder="1" applyAlignment="1">
      <alignment horizontal="center"/>
    </xf>
    <xf numFmtId="49" fontId="25" fillId="2" borderId="47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15" fillId="2" borderId="13" xfId="0" applyFont="1" applyFill="1" applyBorder="1" applyAlignment="1">
      <alignment horizontal="justify" vertical="center" wrapText="1"/>
    </xf>
    <xf numFmtId="49" fontId="17" fillId="2" borderId="14" xfId="0" applyNumberFormat="1" applyFont="1" applyFill="1" applyBorder="1" applyAlignment="1">
      <alignment horizontal="justify" vertical="center" wrapText="1"/>
    </xf>
    <xf numFmtId="0" fontId="17" fillId="2" borderId="13" xfId="0" applyFont="1" applyFill="1" applyBorder="1" applyAlignment="1">
      <alignment horizontal="justify" vertical="center" wrapText="1"/>
    </xf>
    <xf numFmtId="0" fontId="17" fillId="2" borderId="15" xfId="0" applyFont="1" applyFill="1" applyBorder="1" applyAlignment="1">
      <alignment horizontal="justify" vertical="center" wrapText="1"/>
    </xf>
    <xf numFmtId="0" fontId="17" fillId="2" borderId="16" xfId="0" applyFont="1" applyFill="1" applyBorder="1" applyAlignment="1">
      <alignment horizontal="justify" vertical="center" wrapText="1"/>
    </xf>
    <xf numFmtId="4" fontId="15" fillId="2" borderId="53" xfId="0" applyNumberFormat="1" applyFont="1" applyFill="1" applyBorder="1" applyAlignment="1">
      <alignment horizontal="justify" vertical="center" wrapText="1"/>
    </xf>
    <xf numFmtId="4" fontId="17" fillId="2" borderId="50" xfId="0" applyNumberFormat="1" applyFont="1" applyFill="1" applyBorder="1" applyAlignment="1">
      <alignment horizontal="right" vertical="center" wrapText="1"/>
    </xf>
    <xf numFmtId="0" fontId="15" fillId="2" borderId="8" xfId="0" applyFont="1" applyFill="1" applyBorder="1" applyAlignment="1"/>
    <xf numFmtId="49" fontId="26" fillId="2" borderId="33" xfId="0" applyNumberFormat="1" applyFont="1" applyFill="1" applyBorder="1" applyAlignment="1">
      <alignment horizontal="center"/>
    </xf>
    <xf numFmtId="49" fontId="26" fillId="2" borderId="47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2" borderId="10" xfId="0" applyFont="1" applyFill="1" applyBorder="1" applyAlignment="1">
      <alignment vertical="center" wrapText="1"/>
    </xf>
    <xf numFmtId="4" fontId="17" fillId="2" borderId="52" xfId="0" applyNumberFormat="1" applyFont="1" applyFill="1" applyBorder="1" applyAlignment="1">
      <alignment horizontal="right" vertical="top" wrapText="1"/>
    </xf>
    <xf numFmtId="0" fontId="15" fillId="2" borderId="13" xfId="0" applyFont="1" applyFill="1" applyBorder="1" applyAlignment="1">
      <alignment horizontal="left"/>
    </xf>
    <xf numFmtId="49" fontId="15" fillId="2" borderId="14" xfId="0" applyNumberFormat="1" applyFont="1" applyFill="1" applyBorder="1" applyAlignment="1">
      <alignment horizontal="justify"/>
    </xf>
    <xf numFmtId="0" fontId="15" fillId="2" borderId="14" xfId="0" applyFont="1" applyFill="1" applyBorder="1" applyAlignment="1">
      <alignment horizontal="justify"/>
    </xf>
    <xf numFmtId="4" fontId="15" fillId="2" borderId="52" xfId="0" applyNumberFormat="1" applyFont="1" applyFill="1" applyBorder="1" applyAlignment="1">
      <alignment horizontal="right"/>
    </xf>
    <xf numFmtId="4" fontId="17" fillId="2" borderId="52" xfId="0" applyNumberFormat="1" applyFont="1" applyFill="1" applyBorder="1" applyAlignment="1">
      <alignment horizontal="right"/>
    </xf>
    <xf numFmtId="0" fontId="15" fillId="2" borderId="15" xfId="0" applyFont="1" applyFill="1" applyBorder="1" applyAlignment="1">
      <alignment horizontal="left"/>
    </xf>
    <xf numFmtId="0" fontId="15" fillId="2" borderId="16" xfId="0" applyFont="1" applyFill="1" applyBorder="1" applyAlignment="1"/>
    <xf numFmtId="4" fontId="15" fillId="2" borderId="53" xfId="0" applyNumberFormat="1" applyFont="1" applyFill="1" applyBorder="1" applyAlignment="1">
      <alignment horizontal="right"/>
    </xf>
    <xf numFmtId="0" fontId="17" fillId="2" borderId="23" xfId="0" applyFont="1" applyFill="1" applyBorder="1" applyAlignment="1">
      <alignment horizontal="left"/>
    </xf>
    <xf numFmtId="49" fontId="17" fillId="2" borderId="25" xfId="0" applyNumberFormat="1" applyFont="1" applyFill="1" applyBorder="1" applyAlignment="1"/>
    <xf numFmtId="4" fontId="17" fillId="2" borderId="50" xfId="0" applyNumberFormat="1" applyFont="1" applyFill="1" applyBorder="1" applyAlignment="1">
      <alignment horizontal="right"/>
    </xf>
    <xf numFmtId="49" fontId="27" fillId="2" borderId="33" xfId="0" applyNumberFormat="1" applyFont="1" applyFill="1" applyBorder="1" applyAlignment="1">
      <alignment horizontal="center"/>
    </xf>
    <xf numFmtId="49" fontId="27" fillId="2" borderId="47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0" fillId="2" borderId="62" xfId="0" applyNumberFormat="1" applyFont="1" applyFill="1" applyBorder="1" applyAlignment="1"/>
    <xf numFmtId="0" fontId="0" fillId="2" borderId="62" xfId="0" applyFont="1" applyFill="1" applyBorder="1" applyAlignment="1"/>
    <xf numFmtId="0" fontId="0" fillId="0" borderId="0" xfId="0" applyNumberFormat="1" applyFont="1" applyAlignment="1"/>
    <xf numFmtId="0" fontId="0" fillId="2" borderId="63" xfId="0" applyFont="1" applyFill="1" applyBorder="1" applyAlignment="1"/>
    <xf numFmtId="0" fontId="0" fillId="2" borderId="29" xfId="0" applyFont="1" applyFill="1" applyBorder="1" applyAlignment="1"/>
    <xf numFmtId="0" fontId="0" fillId="2" borderId="30" xfId="0" applyFont="1" applyFill="1" applyBorder="1" applyAlignment="1"/>
    <xf numFmtId="49" fontId="29" fillId="3" borderId="50" xfId="0" applyNumberFormat="1" applyFont="1" applyFill="1" applyBorder="1" applyAlignment="1">
      <alignment horizontal="center"/>
    </xf>
    <xf numFmtId="0" fontId="0" fillId="2" borderId="50" xfId="0" applyFont="1" applyFill="1" applyBorder="1" applyAlignment="1"/>
    <xf numFmtId="4" fontId="0" fillId="2" borderId="50" xfId="0" applyNumberFormat="1" applyFont="1" applyFill="1" applyBorder="1" applyAlignment="1"/>
    <xf numFmtId="0" fontId="31" fillId="2" borderId="50" xfId="0" applyFont="1" applyFill="1" applyBorder="1" applyAlignment="1">
      <alignment horizontal="center"/>
    </xf>
    <xf numFmtId="4" fontId="32" fillId="2" borderId="50" xfId="0" applyNumberFormat="1" applyFont="1" applyFill="1" applyBorder="1" applyAlignment="1"/>
    <xf numFmtId="49" fontId="31" fillId="2" borderId="50" xfId="0" applyNumberFormat="1" applyFont="1" applyFill="1" applyBorder="1" applyAlignment="1">
      <alignment horizontal="center"/>
    </xf>
    <xf numFmtId="0" fontId="32" fillId="2" borderId="50" xfId="0" applyFont="1" applyFill="1" applyBorder="1" applyAlignment="1"/>
    <xf numFmtId="4" fontId="31" fillId="2" borderId="50" xfId="0" applyNumberFormat="1" applyFont="1" applyFill="1" applyBorder="1" applyAlignment="1">
      <alignment horizontal="right"/>
    </xf>
    <xf numFmtId="0" fontId="0" fillId="0" borderId="0" xfId="0" applyNumberFormat="1" applyFont="1" applyAlignment="1"/>
    <xf numFmtId="0" fontId="33" fillId="3" borderId="24" xfId="0" applyFont="1" applyFill="1" applyBorder="1" applyAlignment="1"/>
    <xf numFmtId="0" fontId="15" fillId="2" borderId="51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justify" vertical="center" wrapText="1"/>
    </xf>
    <xf numFmtId="49" fontId="15" fillId="2" borderId="14" xfId="0" applyNumberFormat="1" applyFont="1" applyFill="1" applyBorder="1" applyAlignment="1">
      <alignment horizontal="justify" vertical="center" wrapText="1"/>
    </xf>
    <xf numFmtId="0" fontId="15" fillId="2" borderId="15" xfId="0" applyFont="1" applyFill="1" applyBorder="1" applyAlignment="1">
      <alignment horizontal="justify" vertical="center" wrapText="1"/>
    </xf>
    <xf numFmtId="0" fontId="15" fillId="2" borderId="7" xfId="0" applyFont="1" applyFill="1" applyBorder="1" applyAlignment="1">
      <alignment horizontal="justify" vertical="center" wrapText="1"/>
    </xf>
    <xf numFmtId="0" fontId="15" fillId="2" borderId="16" xfId="0" applyFont="1" applyFill="1" applyBorder="1" applyAlignment="1">
      <alignment horizontal="justify" vertical="center" wrapText="1"/>
    </xf>
    <xf numFmtId="0" fontId="0" fillId="0" borderId="0" xfId="0" applyNumberFormat="1" applyFont="1" applyAlignment="1"/>
    <xf numFmtId="0" fontId="15" fillId="2" borderId="29" xfId="0" applyFont="1" applyFill="1" applyBorder="1" applyAlignment="1"/>
    <xf numFmtId="0" fontId="15" fillId="2" borderId="30" xfId="0" applyFont="1" applyFill="1" applyBorder="1" applyAlignment="1"/>
    <xf numFmtId="0" fontId="15" fillId="2" borderId="64" xfId="0" applyFont="1" applyFill="1" applyBorder="1" applyAlignment="1">
      <alignment horizontal="justify" vertical="center" wrapText="1"/>
    </xf>
    <xf numFmtId="0" fontId="15" fillId="2" borderId="65" xfId="0" applyFont="1" applyFill="1" applyBorder="1" applyAlignment="1">
      <alignment horizontal="justify" vertical="center" wrapText="1"/>
    </xf>
    <xf numFmtId="0" fontId="15" fillId="2" borderId="66" xfId="0" applyFont="1" applyFill="1" applyBorder="1" applyAlignment="1">
      <alignment horizontal="justify" vertical="center" wrapText="1"/>
    </xf>
    <xf numFmtId="0" fontId="15" fillId="2" borderId="67" xfId="0" applyFont="1" applyFill="1" applyBorder="1" applyAlignment="1">
      <alignment horizontal="justify" vertical="center" wrapText="1"/>
    </xf>
    <xf numFmtId="49" fontId="17" fillId="2" borderId="68" xfId="0" applyNumberFormat="1" applyFont="1" applyFill="1" applyBorder="1" applyAlignment="1">
      <alignment horizontal="justify" vertical="center" wrapText="1"/>
    </xf>
    <xf numFmtId="4" fontId="15" fillId="2" borderId="69" xfId="0" applyNumberFormat="1" applyFont="1" applyFill="1" applyBorder="1" applyAlignment="1">
      <alignment horizontal="center" vertical="center" wrapText="1"/>
    </xf>
    <xf numFmtId="4" fontId="15" fillId="2" borderId="72" xfId="0" applyNumberFormat="1" applyFont="1" applyFill="1" applyBorder="1" applyAlignment="1">
      <alignment horizontal="center" vertical="center" wrapText="1"/>
    </xf>
    <xf numFmtId="4" fontId="15" fillId="2" borderId="50" xfId="0" applyNumberFormat="1" applyFont="1" applyFill="1" applyBorder="1" applyAlignment="1">
      <alignment horizontal="center" vertical="center" wrapText="1"/>
    </xf>
    <xf numFmtId="4" fontId="15" fillId="2" borderId="66" xfId="0" applyNumberFormat="1" applyFont="1" applyFill="1" applyBorder="1" applyAlignment="1">
      <alignment horizontal="center" vertical="center" wrapText="1"/>
    </xf>
    <xf numFmtId="0" fontId="17" fillId="2" borderId="67" xfId="0" applyFont="1" applyFill="1" applyBorder="1" applyAlignment="1">
      <alignment horizontal="justify" vertical="center" wrapText="1"/>
    </xf>
    <xf numFmtId="0" fontId="17" fillId="2" borderId="64" xfId="0" applyFont="1" applyFill="1" applyBorder="1" applyAlignment="1">
      <alignment horizontal="justify" vertical="center" wrapText="1"/>
    </xf>
    <xf numFmtId="0" fontId="17" fillId="2" borderId="65" xfId="0" applyFont="1" applyFill="1" applyBorder="1" applyAlignment="1">
      <alignment horizontal="justify" vertical="center" wrapText="1"/>
    </xf>
    <xf numFmtId="0" fontId="15" fillId="2" borderId="73" xfId="0" applyFont="1" applyFill="1" applyBorder="1" applyAlignment="1"/>
    <xf numFmtId="0" fontId="15" fillId="2" borderId="74" xfId="0" applyFont="1" applyFill="1" applyBorder="1" applyAlignment="1"/>
    <xf numFmtId="4" fontId="15" fillId="2" borderId="74" xfId="0" applyNumberFormat="1" applyFont="1" applyFill="1" applyBorder="1" applyAlignment="1"/>
    <xf numFmtId="4" fontId="15" fillId="2" borderId="75" xfId="0" applyNumberFormat="1" applyFont="1" applyFill="1" applyBorder="1" applyAlignment="1"/>
    <xf numFmtId="0" fontId="15" fillId="2" borderId="23" xfId="0" applyFont="1" applyFill="1" applyBorder="1" applyAlignment="1">
      <alignment horizontal="justify" vertical="center" wrapText="1"/>
    </xf>
    <xf numFmtId="0" fontId="15" fillId="2" borderId="25" xfId="0" applyFont="1" applyFill="1" applyBorder="1" applyAlignment="1">
      <alignment horizontal="justify" vertical="center" wrapText="1"/>
    </xf>
    <xf numFmtId="4" fontId="15" fillId="2" borderId="50" xfId="0" applyNumberFormat="1" applyFont="1" applyFill="1" applyBorder="1" applyAlignment="1">
      <alignment horizontal="justify" vertical="center" wrapText="1"/>
    </xf>
    <xf numFmtId="4" fontId="17" fillId="2" borderId="69" xfId="0" applyNumberFormat="1" applyFont="1" applyFill="1" applyBorder="1" applyAlignment="1">
      <alignment horizontal="center" vertical="center" wrapText="1"/>
    </xf>
    <xf numFmtId="4" fontId="15" fillId="2" borderId="66" xfId="0" applyNumberFormat="1" applyFont="1" applyFill="1" applyBorder="1" applyAlignment="1">
      <alignment horizontal="justify" vertical="center" wrapText="1"/>
    </xf>
    <xf numFmtId="0" fontId="15" fillId="2" borderId="76" xfId="0" applyFont="1" applyFill="1" applyBorder="1" applyAlignment="1"/>
    <xf numFmtId="0" fontId="15" fillId="2" borderId="77" xfId="0" applyFont="1" applyFill="1" applyBorder="1" applyAlignment="1"/>
    <xf numFmtId="0" fontId="15" fillId="2" borderId="78" xfId="0" applyFont="1" applyFill="1" applyBorder="1" applyAlignment="1"/>
    <xf numFmtId="0" fontId="15" fillId="2" borderId="4" xfId="0" applyFont="1" applyFill="1" applyBorder="1" applyAlignment="1"/>
    <xf numFmtId="0" fontId="15" fillId="2" borderId="18" xfId="0" applyFont="1" applyFill="1" applyBorder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1" fillId="2" borderId="4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right"/>
    </xf>
    <xf numFmtId="0" fontId="4" fillId="3" borderId="2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vertical="top"/>
    </xf>
    <xf numFmtId="0" fontId="7" fillId="2" borderId="52" xfId="0" applyFont="1" applyFill="1" applyBorder="1" applyAlignment="1">
      <alignment horizontal="left" vertical="top" wrapText="1"/>
    </xf>
    <xf numFmtId="3" fontId="7" fillId="2" borderId="13" xfId="0" applyNumberFormat="1" applyFont="1" applyFill="1" applyBorder="1" applyAlignment="1">
      <alignment horizontal="right" vertical="top"/>
    </xf>
    <xf numFmtId="0" fontId="37" fillId="2" borderId="15" xfId="0" applyFont="1" applyFill="1" applyBorder="1" applyAlignment="1">
      <alignment vertical="top"/>
    </xf>
    <xf numFmtId="0" fontId="37" fillId="2" borderId="16" xfId="0" applyFont="1" applyFill="1" applyBorder="1" applyAlignment="1">
      <alignment vertical="top"/>
    </xf>
    <xf numFmtId="0" fontId="37" fillId="2" borderId="53" xfId="0" applyFont="1" applyFill="1" applyBorder="1" applyAlignment="1">
      <alignment horizontal="left" vertical="top"/>
    </xf>
    <xf numFmtId="3" fontId="37" fillId="2" borderId="15" xfId="0" applyNumberFormat="1" applyFont="1" applyFill="1" applyBorder="1" applyAlignment="1">
      <alignment horizontal="right" vertical="top"/>
    </xf>
    <xf numFmtId="3" fontId="0" fillId="2" borderId="16" xfId="0" applyNumberFormat="1" applyFont="1" applyFill="1" applyBorder="1" applyAlignment="1">
      <alignment vertical="top"/>
    </xf>
    <xf numFmtId="0" fontId="0" fillId="2" borderId="61" xfId="0" applyFont="1" applyFill="1" applyBorder="1" applyAlignment="1">
      <alignment vertical="center"/>
    </xf>
    <xf numFmtId="0" fontId="7" fillId="2" borderId="62" xfId="0" applyFont="1" applyFill="1" applyBorder="1" applyAlignment="1">
      <alignment horizontal="right" vertical="top"/>
    </xf>
    <xf numFmtId="0" fontId="0" fillId="0" borderId="0" xfId="0" applyNumberFormat="1" applyFont="1" applyAlignment="1"/>
    <xf numFmtId="4" fontId="7" fillId="2" borderId="13" xfId="0" applyNumberFormat="1" applyFont="1" applyFill="1" applyBorder="1" applyAlignment="1">
      <alignment horizontal="right" vertical="top"/>
    </xf>
    <xf numFmtId="0" fontId="7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right" vertical="top"/>
    </xf>
    <xf numFmtId="0" fontId="0" fillId="2" borderId="19" xfId="0" applyFont="1" applyFill="1" applyBorder="1" applyAlignment="1">
      <alignment vertical="top" wrapText="1"/>
    </xf>
    <xf numFmtId="0" fontId="0" fillId="0" borderId="0" xfId="0" applyNumberFormat="1" applyFont="1" applyAlignment="1"/>
    <xf numFmtId="0" fontId="0" fillId="2" borderId="79" xfId="0" applyFont="1" applyFill="1" applyBorder="1" applyAlignment="1"/>
    <xf numFmtId="0" fontId="0" fillId="2" borderId="80" xfId="0" applyFont="1" applyFill="1" applyBorder="1" applyAlignment="1"/>
    <xf numFmtId="0" fontId="0" fillId="2" borderId="83" xfId="0" applyFont="1" applyFill="1" applyBorder="1" applyAlignment="1"/>
    <xf numFmtId="49" fontId="39" fillId="2" borderId="89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89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justify" vertical="center" wrapText="1"/>
    </xf>
    <xf numFmtId="49" fontId="39" fillId="2" borderId="89" xfId="0" applyNumberFormat="1" applyFont="1" applyFill="1" applyBorder="1" applyAlignment="1">
      <alignment horizontal="justify" vertical="center" wrapText="1"/>
    </xf>
    <xf numFmtId="0" fontId="0" fillId="2" borderId="77" xfId="0" applyFont="1" applyFill="1" applyBorder="1" applyAlignment="1"/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0" fillId="3" borderId="24" xfId="0" applyNumberFormat="1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49" fontId="3" fillId="3" borderId="24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9" fontId="1" fillId="2" borderId="27" xfId="0" applyNumberFormat="1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49" fontId="15" fillId="4" borderId="41" xfId="0" applyNumberFormat="1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49" fontId="17" fillId="4" borderId="5" xfId="0" applyNumberFormat="1" applyFont="1" applyFill="1" applyBorder="1" applyAlignment="1">
      <alignment horizontal="left" vertical="top" wrapText="1"/>
    </xf>
    <xf numFmtId="0" fontId="17" fillId="4" borderId="5" xfId="0" applyFont="1" applyFill="1" applyBorder="1" applyAlignment="1">
      <alignment horizontal="left" vertical="top" wrapText="1"/>
    </xf>
    <xf numFmtId="49" fontId="15" fillId="4" borderId="5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9" fontId="15" fillId="4" borderId="5" xfId="0" applyNumberFormat="1" applyFont="1" applyFill="1" applyBorder="1" applyAlignment="1">
      <alignment horizontal="left" vertical="top" wrapText="1"/>
    </xf>
    <xf numFmtId="49" fontId="17" fillId="4" borderId="41" xfId="0" applyNumberFormat="1" applyFont="1" applyFill="1" applyBorder="1" applyAlignment="1">
      <alignment horizontal="left" vertical="top" wrapText="1"/>
    </xf>
    <xf numFmtId="49" fontId="18" fillId="4" borderId="41" xfId="0" applyNumberFormat="1" applyFont="1" applyFill="1" applyBorder="1" applyAlignment="1">
      <alignment horizontal="left" vertical="top" wrapText="1"/>
    </xf>
    <xf numFmtId="0" fontId="18" fillId="4" borderId="5" xfId="0" applyFont="1" applyFill="1" applyBorder="1" applyAlignment="1">
      <alignment horizontal="left" vertical="top" wrapText="1"/>
    </xf>
    <xf numFmtId="49" fontId="14" fillId="5" borderId="28" xfId="0" applyNumberFormat="1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49" fontId="14" fillId="4" borderId="4" xfId="0" applyNumberFormat="1" applyFont="1" applyFill="1" applyBorder="1" applyAlignment="1">
      <alignment horizontal="right" vertical="top" wrapText="1"/>
    </xf>
    <xf numFmtId="0" fontId="14" fillId="4" borderId="5" xfId="0" applyFont="1" applyFill="1" applyBorder="1" applyAlignment="1">
      <alignment horizontal="right" vertical="top" wrapText="1"/>
    </xf>
    <xf numFmtId="49" fontId="14" fillId="5" borderId="5" xfId="0" applyNumberFormat="1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49" fontId="18" fillId="4" borderId="28" xfId="0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49" fontId="18" fillId="4" borderId="27" xfId="0" applyNumberFormat="1" applyFont="1" applyFill="1" applyBorder="1" applyAlignment="1">
      <alignment horizontal="left" vertical="top" wrapText="1"/>
    </xf>
    <xf numFmtId="0" fontId="18" fillId="4" borderId="27" xfId="0" applyFont="1" applyFill="1" applyBorder="1" applyAlignment="1">
      <alignment horizontal="left" vertical="top" wrapText="1"/>
    </xf>
    <xf numFmtId="49" fontId="15" fillId="4" borderId="4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49" fontId="14" fillId="5" borderId="44" xfId="0" applyNumberFormat="1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49" fontId="14" fillId="5" borderId="40" xfId="0" applyNumberFormat="1" applyFont="1" applyFill="1" applyBorder="1" applyAlignment="1">
      <alignment horizontal="center" vertical="center"/>
    </xf>
    <xf numFmtId="49" fontId="18" fillId="4" borderId="37" xfId="0" applyNumberFormat="1" applyFont="1" applyFill="1" applyBorder="1" applyAlignment="1">
      <alignment horizontal="left" vertical="top" wrapText="1"/>
    </xf>
    <xf numFmtId="0" fontId="18" fillId="4" borderId="37" xfId="0" applyFont="1" applyFill="1" applyBorder="1" applyAlignment="1">
      <alignment horizontal="left" vertical="top" wrapText="1"/>
    </xf>
    <xf numFmtId="49" fontId="15" fillId="4" borderId="28" xfId="0" applyNumberFormat="1" applyFont="1" applyFill="1" applyBorder="1" applyAlignment="1">
      <alignment horizontal="left" vertical="top" wrapText="1"/>
    </xf>
    <xf numFmtId="0" fontId="15" fillId="4" borderId="28" xfId="0" applyFont="1" applyFill="1" applyBorder="1" applyAlignment="1">
      <alignment horizontal="left" vertical="top" wrapText="1"/>
    </xf>
    <xf numFmtId="49" fontId="18" fillId="4" borderId="5" xfId="0" applyNumberFormat="1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left" vertical="top" wrapText="1"/>
    </xf>
    <xf numFmtId="0" fontId="17" fillId="4" borderId="28" xfId="0" applyFont="1" applyFill="1" applyBorder="1" applyAlignment="1">
      <alignment horizontal="left" vertical="top" wrapText="1"/>
    </xf>
    <xf numFmtId="49" fontId="15" fillId="4" borderId="45" xfId="0" applyNumberFormat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right" vertical="center"/>
    </xf>
    <xf numFmtId="49" fontId="4" fillId="3" borderId="24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49" fontId="7" fillId="2" borderId="5" xfId="0" applyNumberFormat="1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49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7" fillId="2" borderId="19" xfId="0" applyNumberFormat="1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/>
    </xf>
    <xf numFmtId="166" fontId="7" fillId="2" borderId="7" xfId="0" applyNumberFormat="1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9" fontId="17" fillId="2" borderId="54" xfId="0" applyNumberFormat="1" applyFont="1" applyFill="1" applyBorder="1" applyAlignment="1">
      <alignment horizontal="center" vertical="top" wrapText="1"/>
    </xf>
    <xf numFmtId="4" fontId="17" fillId="2" borderId="55" xfId="0" applyNumberFormat="1" applyFont="1" applyFill="1" applyBorder="1" applyAlignment="1">
      <alignment horizontal="center" vertical="top" wrapText="1"/>
    </xf>
    <xf numFmtId="49" fontId="23" fillId="3" borderId="13" xfId="0" applyNumberFormat="1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/>
    </xf>
    <xf numFmtId="49" fontId="15" fillId="2" borderId="5" xfId="0" applyNumberFormat="1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49" fontId="23" fillId="3" borderId="50" xfId="0" applyNumberFormat="1" applyFont="1" applyFill="1" applyBorder="1" applyAlignment="1">
      <alignment horizontal="center" vertical="center"/>
    </xf>
    <xf numFmtId="168" fontId="23" fillId="3" borderId="50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49" fontId="23" fillId="3" borderId="50" xfId="0" applyNumberFormat="1" applyFont="1" applyFill="1" applyBorder="1" applyAlignment="1">
      <alignment horizontal="center" vertical="center" wrapText="1"/>
    </xf>
    <xf numFmtId="168" fontId="23" fillId="3" borderId="50" xfId="0" applyNumberFormat="1" applyFont="1" applyFill="1" applyBorder="1" applyAlignment="1">
      <alignment horizontal="center" vertical="center" wrapText="1"/>
    </xf>
    <xf numFmtId="4" fontId="17" fillId="2" borderId="51" xfId="0" applyNumberFormat="1" applyFont="1" applyFill="1" applyBorder="1" applyAlignment="1">
      <alignment horizontal="center"/>
    </xf>
    <xf numFmtId="4" fontId="17" fillId="2" borderId="53" xfId="0" applyNumberFormat="1" applyFont="1" applyFill="1" applyBorder="1" applyAlignment="1">
      <alignment horizontal="center"/>
    </xf>
    <xf numFmtId="4" fontId="15" fillId="2" borderId="51" xfId="0" applyNumberFormat="1" applyFont="1" applyFill="1" applyBorder="1" applyAlignment="1">
      <alignment horizontal="right" vertical="center" wrapText="1"/>
    </xf>
    <xf numFmtId="4" fontId="15" fillId="2" borderId="53" xfId="0" applyNumberFormat="1" applyFont="1" applyFill="1" applyBorder="1" applyAlignment="1">
      <alignment horizontal="right" vertical="center" wrapText="1"/>
    </xf>
    <xf numFmtId="49" fontId="23" fillId="3" borderId="10" xfId="0" applyNumberFormat="1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49" fontId="23" fillId="3" borderId="15" xfId="0" applyNumberFormat="1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23" fillId="3" borderId="50" xfId="0" applyFont="1" applyFill="1" applyBorder="1" applyAlignment="1">
      <alignment horizontal="center" vertical="center"/>
    </xf>
    <xf numFmtId="0" fontId="23" fillId="3" borderId="50" xfId="0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49" fontId="17" fillId="2" borderId="10" xfId="0" applyNumberFormat="1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49" fontId="23" fillId="3" borderId="10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49" fontId="17" fillId="2" borderId="13" xfId="0" applyNumberFormat="1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0" fillId="2" borderId="50" xfId="0" applyFont="1" applyFill="1" applyBorder="1" applyAlignment="1">
      <alignment horizontal="center"/>
    </xf>
    <xf numFmtId="4" fontId="0" fillId="2" borderId="50" xfId="0" applyNumberFormat="1" applyFont="1" applyFill="1" applyBorder="1" applyAlignment="1">
      <alignment horizontal="center"/>
    </xf>
    <xf numFmtId="49" fontId="28" fillId="3" borderId="50" xfId="0" applyNumberFormat="1" applyFont="1" applyFill="1" applyBorder="1" applyAlignment="1">
      <alignment horizontal="center"/>
    </xf>
    <xf numFmtId="0" fontId="28" fillId="3" borderId="50" xfId="0" applyFont="1" applyFill="1" applyBorder="1" applyAlignment="1">
      <alignment horizontal="center"/>
    </xf>
    <xf numFmtId="4" fontId="0" fillId="2" borderId="23" xfId="0" applyNumberFormat="1" applyFont="1" applyFill="1" applyBorder="1" applyAlignment="1">
      <alignment horizontal="center"/>
    </xf>
    <xf numFmtId="4" fontId="0" fillId="2" borderId="25" xfId="0" applyNumberFormat="1" applyFont="1" applyFill="1" applyBorder="1" applyAlignment="1">
      <alignment horizontal="center"/>
    </xf>
    <xf numFmtId="49" fontId="0" fillId="2" borderId="23" xfId="0" applyNumberFormat="1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49" fontId="0" fillId="2" borderId="50" xfId="0" applyNumberFormat="1" applyFont="1" applyFill="1" applyBorder="1" applyAlignment="1">
      <alignment horizontal="center"/>
    </xf>
    <xf numFmtId="49" fontId="23" fillId="3" borderId="23" xfId="0" applyNumberFormat="1" applyFont="1" applyFill="1" applyBorder="1" applyAlignment="1">
      <alignment horizontal="center"/>
    </xf>
    <xf numFmtId="0" fontId="23" fillId="3" borderId="24" xfId="0" applyFont="1" applyFill="1" applyBorder="1" applyAlignment="1">
      <alignment horizontal="center"/>
    </xf>
    <xf numFmtId="0" fontId="23" fillId="3" borderId="25" xfId="0" applyFont="1" applyFill="1" applyBorder="1" applyAlignment="1">
      <alignment horizontal="center"/>
    </xf>
    <xf numFmtId="49" fontId="29" fillId="3" borderId="23" xfId="0" applyNumberFormat="1" applyFont="1" applyFill="1" applyBorder="1" applyAlignment="1">
      <alignment horizontal="center"/>
    </xf>
    <xf numFmtId="0" fontId="29" fillId="3" borderId="24" xfId="0" applyFont="1" applyFill="1" applyBorder="1" applyAlignment="1">
      <alignment horizontal="center"/>
    </xf>
    <xf numFmtId="0" fontId="29" fillId="3" borderId="25" xfId="0" applyFont="1" applyFill="1" applyBorder="1" applyAlignment="1">
      <alignment horizontal="center"/>
    </xf>
    <xf numFmtId="49" fontId="29" fillId="3" borderId="10" xfId="0" applyNumberFormat="1" applyFont="1" applyFill="1" applyBorder="1" applyAlignment="1">
      <alignment horizontal="center"/>
    </xf>
    <xf numFmtId="0" fontId="29" fillId="3" borderId="8" xfId="0" applyFont="1" applyFill="1" applyBorder="1" applyAlignment="1">
      <alignment horizontal="center"/>
    </xf>
    <xf numFmtId="0" fontId="29" fillId="3" borderId="11" xfId="0" applyFont="1" applyFill="1" applyBorder="1" applyAlignment="1">
      <alignment horizontal="center"/>
    </xf>
    <xf numFmtId="49" fontId="29" fillId="3" borderId="13" xfId="0" applyNumberFormat="1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9" fillId="3" borderId="14" xfId="0" applyFont="1" applyFill="1" applyBorder="1" applyAlignment="1">
      <alignment horizontal="center"/>
    </xf>
    <xf numFmtId="49" fontId="29" fillId="3" borderId="15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9" fillId="3" borderId="16" xfId="0" applyFont="1" applyFill="1" applyBorder="1" applyAlignment="1">
      <alignment horizontal="center"/>
    </xf>
    <xf numFmtId="49" fontId="30" fillId="2" borderId="23" xfId="0" applyNumberFormat="1" applyFont="1" applyFill="1" applyBorder="1" applyAlignment="1">
      <alignment horizontal="center"/>
    </xf>
    <xf numFmtId="0" fontId="30" fillId="2" borderId="24" xfId="0" applyFont="1" applyFill="1" applyBorder="1" applyAlignment="1">
      <alignment horizontal="center"/>
    </xf>
    <xf numFmtId="0" fontId="30" fillId="2" borderId="25" xfId="0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justify" vertical="center" wrapText="1"/>
    </xf>
    <xf numFmtId="0" fontId="17" fillId="2" borderId="14" xfId="0" applyFont="1" applyFill="1" applyBorder="1" applyAlignment="1">
      <alignment horizontal="justify" vertical="center" wrapText="1"/>
    </xf>
    <xf numFmtId="49" fontId="17" fillId="2" borderId="24" xfId="0" applyNumberFormat="1" applyFont="1" applyFill="1" applyBorder="1" applyAlignment="1">
      <alignment horizontal="left" vertical="center" wrapText="1"/>
    </xf>
    <xf numFmtId="0" fontId="17" fillId="2" borderId="25" xfId="0" applyFont="1" applyFill="1" applyBorder="1" applyAlignment="1">
      <alignment horizontal="left" vertical="center" wrapText="1"/>
    </xf>
    <xf numFmtId="0" fontId="23" fillId="3" borderId="8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49" fontId="15" fillId="2" borderId="19" xfId="0" applyNumberFormat="1" applyFont="1" applyFill="1" applyBorder="1" applyAlignment="1">
      <alignment horizontal="left"/>
    </xf>
    <xf numFmtId="0" fontId="15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15" fillId="2" borderId="5" xfId="0" applyNumberFormat="1" applyFont="1" applyFill="1" applyBorder="1" applyAlignment="1">
      <alignment horizontal="left" wrapText="1"/>
    </xf>
    <xf numFmtId="0" fontId="15" fillId="2" borderId="5" xfId="0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 wrapText="1"/>
    </xf>
    <xf numFmtId="49" fontId="17" fillId="2" borderId="23" xfId="0" applyNumberFormat="1" applyFont="1" applyFill="1" applyBorder="1" applyAlignment="1">
      <alignment horizontal="left" vertical="center" wrapText="1"/>
    </xf>
    <xf numFmtId="0" fontId="23" fillId="3" borderId="26" xfId="0" applyFont="1" applyFill="1" applyBorder="1" applyAlignment="1">
      <alignment horizontal="center"/>
    </xf>
    <xf numFmtId="49" fontId="17" fillId="2" borderId="70" xfId="0" applyNumberFormat="1" applyFont="1" applyFill="1" applyBorder="1" applyAlignment="1">
      <alignment horizontal="left" vertical="top" wrapText="1"/>
    </xf>
    <xf numFmtId="0" fontId="17" fillId="2" borderId="71" xfId="0" applyFont="1" applyFill="1" applyBorder="1" applyAlignment="1">
      <alignment horizontal="left" vertical="top" wrapText="1"/>
    </xf>
    <xf numFmtId="49" fontId="17" fillId="2" borderId="70" xfId="0" applyNumberFormat="1" applyFont="1" applyFill="1" applyBorder="1" applyAlignment="1">
      <alignment horizontal="left" vertical="center" wrapText="1"/>
    </xf>
    <xf numFmtId="0" fontId="17" fillId="2" borderId="71" xfId="0" applyFont="1" applyFill="1" applyBorder="1" applyAlignment="1">
      <alignment horizontal="left" vertical="center" wrapText="1"/>
    </xf>
    <xf numFmtId="0" fontId="23" fillId="3" borderId="21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0" fillId="2" borderId="62" xfId="0" applyFont="1" applyFill="1" applyBorder="1" applyAlignment="1">
      <alignment vertical="center" wrapText="1"/>
    </xf>
    <xf numFmtId="0" fontId="0" fillId="2" borderId="62" xfId="0" applyFont="1" applyFill="1" applyBorder="1" applyAlignment="1">
      <alignment wrapText="1"/>
    </xf>
    <xf numFmtId="49" fontId="4" fillId="3" borderId="23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wrapText="1"/>
    </xf>
    <xf numFmtId="49" fontId="38" fillId="3" borderId="81" xfId="0" applyNumberFormat="1" applyFont="1" applyFill="1" applyBorder="1" applyAlignment="1">
      <alignment horizontal="center" vertical="center"/>
    </xf>
    <xf numFmtId="0" fontId="38" fillId="3" borderId="77" xfId="0" applyFont="1" applyFill="1" applyBorder="1" applyAlignment="1">
      <alignment horizontal="center" vertical="center"/>
    </xf>
    <xf numFmtId="0" fontId="38" fillId="3" borderId="82" xfId="0" applyFont="1" applyFill="1" applyBorder="1" applyAlignment="1">
      <alignment horizontal="center" vertical="center"/>
    </xf>
    <xf numFmtId="49" fontId="38" fillId="3" borderId="41" xfId="0" applyNumberFormat="1" applyFont="1" applyFill="1" applyBorder="1" applyAlignment="1">
      <alignment horizontal="center" vertical="center"/>
    </xf>
    <xf numFmtId="0" fontId="38" fillId="3" borderId="5" xfId="0" applyFont="1" applyFill="1" applyBorder="1" applyAlignment="1">
      <alignment horizontal="center" vertical="center"/>
    </xf>
    <xf numFmtId="0" fontId="38" fillId="3" borderId="84" xfId="0" applyFont="1" applyFill="1" applyBorder="1" applyAlignment="1">
      <alignment horizontal="center" vertical="center"/>
    </xf>
    <xf numFmtId="49" fontId="38" fillId="3" borderId="85" xfId="0" applyNumberFormat="1" applyFont="1" applyFill="1" applyBorder="1" applyAlignment="1">
      <alignment horizontal="center" vertical="center"/>
    </xf>
    <xf numFmtId="0" fontId="38" fillId="3" borderId="86" xfId="0" applyFont="1" applyFill="1" applyBorder="1" applyAlignment="1">
      <alignment horizontal="center" vertical="center"/>
    </xf>
    <xf numFmtId="0" fontId="38" fillId="3" borderId="87" xfId="0" applyFont="1" applyFill="1" applyBorder="1" applyAlignment="1">
      <alignment horizontal="center" vertical="center"/>
    </xf>
    <xf numFmtId="49" fontId="39" fillId="2" borderId="67" xfId="0" applyNumberFormat="1" applyFont="1" applyFill="1" applyBorder="1" applyAlignment="1">
      <alignment horizontal="center" vertical="center" wrapText="1"/>
    </xf>
    <xf numFmtId="0" fontId="39" fillId="2" borderId="88" xfId="0" applyFont="1" applyFill="1" applyBorder="1" applyAlignment="1">
      <alignment horizontal="center" vertical="center" wrapText="1"/>
    </xf>
    <xf numFmtId="49" fontId="39" fillId="2" borderId="44" xfId="0" applyNumberFormat="1" applyFont="1" applyFill="1" applyBorder="1" applyAlignment="1">
      <alignment horizontal="center" vertical="center" wrapText="1"/>
    </xf>
    <xf numFmtId="0" fontId="39" fillId="2" borderId="4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37BCD"/>
      <rgbColor rgb="FF595959"/>
      <rgbColor rgb="FF7F7F7F"/>
      <rgbColor rgb="FFFF0000"/>
      <rgbColor rgb="FFF2F2F2"/>
      <rgbColor rgb="FF92D050"/>
      <rgbColor rgb="FFC2D69B"/>
      <rgbColor rgb="FFD6E3BC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4"/>
  <sheetViews>
    <sheetView showGridLines="0" tabSelected="1" workbookViewId="0"/>
  </sheetViews>
  <sheetFormatPr baseColWidth="10" defaultColWidth="10.85546875" defaultRowHeight="12" customHeight="1"/>
  <cols>
    <col min="1" max="1" width="4.85546875" style="1" customWidth="1"/>
    <col min="2" max="2" width="27.42578125" style="1" customWidth="1"/>
    <col min="3" max="3" width="37.85546875" style="1" customWidth="1"/>
    <col min="4" max="5" width="21" style="1" customWidth="1"/>
    <col min="6" max="6" width="11" style="1" customWidth="1"/>
    <col min="7" max="8" width="27.42578125" style="1" customWidth="1"/>
    <col min="9" max="10" width="21" style="1" customWidth="1"/>
    <col min="11" max="11" width="4.85546875" style="1" customWidth="1"/>
    <col min="12" max="12" width="1.7109375" style="1" customWidth="1"/>
    <col min="13" max="256" width="10.85546875" style="1" customWidth="1"/>
  </cols>
  <sheetData>
    <row r="1" spans="1:12" ht="8.1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8.1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4.1" customHeight="1">
      <c r="A3" s="5"/>
      <c r="B3" s="8"/>
      <c r="C3" s="468" t="str">
        <f>EA!C1</f>
        <v>Cuenta Pública Primer Trimestre 2017</v>
      </c>
      <c r="D3" s="469"/>
      <c r="E3" s="469"/>
      <c r="F3" s="469"/>
      <c r="G3" s="469"/>
      <c r="H3" s="469"/>
      <c r="I3" s="469"/>
      <c r="J3" s="8"/>
      <c r="K3" s="8"/>
      <c r="L3" s="7"/>
    </row>
    <row r="4" spans="1:12" ht="14.1" customHeight="1">
      <c r="A4" s="5"/>
      <c r="B4" s="10"/>
      <c r="C4" s="468" t="s">
        <v>0</v>
      </c>
      <c r="D4" s="469"/>
      <c r="E4" s="469"/>
      <c r="F4" s="469"/>
      <c r="G4" s="469"/>
      <c r="H4" s="469"/>
      <c r="I4" s="469"/>
      <c r="J4" s="8"/>
      <c r="K4" s="8"/>
      <c r="L4" s="7"/>
    </row>
    <row r="5" spans="1:12" ht="14.1" customHeight="1">
      <c r="A5" s="5"/>
      <c r="B5" s="11"/>
      <c r="C5" s="468" t="s">
        <v>1</v>
      </c>
      <c r="D5" s="469"/>
      <c r="E5" s="469"/>
      <c r="F5" s="469"/>
      <c r="G5" s="469"/>
      <c r="H5" s="469"/>
      <c r="I5" s="469"/>
      <c r="J5" s="8"/>
      <c r="K5" s="8"/>
      <c r="L5" s="7"/>
    </row>
    <row r="6" spans="1:12" ht="14.1" customHeight="1">
      <c r="A6" s="5"/>
      <c r="B6" s="8"/>
      <c r="C6" s="468" t="s">
        <v>2</v>
      </c>
      <c r="D6" s="469"/>
      <c r="E6" s="469"/>
      <c r="F6" s="469"/>
      <c r="G6" s="469"/>
      <c r="H6" s="469"/>
      <c r="I6" s="469"/>
      <c r="J6" s="8"/>
      <c r="K6" s="8"/>
      <c r="L6" s="7"/>
    </row>
    <row r="7" spans="1:12" ht="20.100000000000001" customHeight="1">
      <c r="A7" s="12"/>
      <c r="B7" s="13" t="s">
        <v>3</v>
      </c>
      <c r="C7" s="481" t="s">
        <v>4</v>
      </c>
      <c r="D7" s="482"/>
      <c r="E7" s="482"/>
      <c r="F7" s="482"/>
      <c r="G7" s="482"/>
      <c r="H7" s="482"/>
      <c r="I7" s="482"/>
      <c r="J7" s="15"/>
      <c r="K7" s="6"/>
      <c r="L7" s="7"/>
    </row>
    <row r="8" spans="1:12" ht="8.1" customHeight="1">
      <c r="A8" s="16"/>
      <c r="B8" s="8"/>
      <c r="C8" s="17"/>
      <c r="D8" s="17"/>
      <c r="E8" s="17"/>
      <c r="F8" s="18"/>
      <c r="G8" s="17"/>
      <c r="H8" s="17"/>
      <c r="I8" s="17"/>
      <c r="J8" s="17"/>
      <c r="K8" s="6"/>
      <c r="L8" s="7"/>
    </row>
    <row r="9" spans="1:12" ht="8.1" customHeight="1">
      <c r="A9" s="19"/>
      <c r="B9" s="15"/>
      <c r="C9" s="15"/>
      <c r="D9" s="15"/>
      <c r="E9" s="15"/>
      <c r="F9" s="20"/>
      <c r="G9" s="15"/>
      <c r="H9" s="15"/>
      <c r="I9" s="15"/>
      <c r="J9" s="15"/>
      <c r="K9" s="21"/>
      <c r="L9" s="7"/>
    </row>
    <row r="10" spans="1:12" ht="15" customHeight="1">
      <c r="A10" s="491"/>
      <c r="B10" s="470" t="s">
        <v>5</v>
      </c>
      <c r="C10" s="471"/>
      <c r="D10" s="470" t="s">
        <v>6</v>
      </c>
      <c r="E10" s="471"/>
      <c r="F10" s="483"/>
      <c r="G10" s="470" t="s">
        <v>5</v>
      </c>
      <c r="H10" s="471"/>
      <c r="I10" s="470" t="s">
        <v>6</v>
      </c>
      <c r="J10" s="471"/>
      <c r="K10" s="22"/>
      <c r="L10" s="23"/>
    </row>
    <row r="11" spans="1:12" ht="15" customHeight="1">
      <c r="A11" s="492"/>
      <c r="B11" s="472"/>
      <c r="C11" s="472"/>
      <c r="D11" s="24">
        <v>2017</v>
      </c>
      <c r="E11" s="24">
        <v>2016</v>
      </c>
      <c r="F11" s="484"/>
      <c r="G11" s="472"/>
      <c r="H11" s="472"/>
      <c r="I11" s="24">
        <v>2017</v>
      </c>
      <c r="J11" s="24">
        <v>2016</v>
      </c>
      <c r="K11" s="25"/>
      <c r="L11" s="23"/>
    </row>
    <row r="12" spans="1:12" ht="8.1" customHeight="1">
      <c r="A12" s="26"/>
      <c r="B12" s="8"/>
      <c r="C12" s="8"/>
      <c r="D12" s="8"/>
      <c r="E12" s="8"/>
      <c r="F12" s="27"/>
      <c r="G12" s="8"/>
      <c r="H12" s="8"/>
      <c r="I12" s="8"/>
      <c r="J12" s="8"/>
      <c r="K12" s="28"/>
      <c r="L12" s="23"/>
    </row>
    <row r="13" spans="1:12" ht="8.1" customHeight="1">
      <c r="A13" s="26"/>
      <c r="B13" s="8"/>
      <c r="C13" s="8"/>
      <c r="D13" s="8"/>
      <c r="E13" s="8"/>
      <c r="F13" s="27"/>
      <c r="G13" s="8"/>
      <c r="H13" s="8"/>
      <c r="I13" s="8"/>
      <c r="J13" s="8"/>
      <c r="K13" s="28"/>
      <c r="L13" s="23"/>
    </row>
    <row r="14" spans="1:12" ht="12.75" customHeight="1">
      <c r="A14" s="29"/>
      <c r="B14" s="479" t="s">
        <v>7</v>
      </c>
      <c r="C14" s="480"/>
      <c r="D14" s="31"/>
      <c r="E14" s="6"/>
      <c r="F14" s="6"/>
      <c r="G14" s="479" t="s">
        <v>8</v>
      </c>
      <c r="H14" s="480"/>
      <c r="I14" s="8"/>
      <c r="J14" s="8"/>
      <c r="K14" s="28"/>
      <c r="L14" s="23"/>
    </row>
    <row r="15" spans="1:12" ht="8.1" customHeight="1">
      <c r="A15" s="29"/>
      <c r="B15" s="32"/>
      <c r="C15" s="8"/>
      <c r="D15" s="33"/>
      <c r="E15" s="33"/>
      <c r="F15" s="6"/>
      <c r="G15" s="32"/>
      <c r="H15" s="8"/>
      <c r="I15" s="11"/>
      <c r="J15" s="11"/>
      <c r="K15" s="28"/>
      <c r="L15" s="23"/>
    </row>
    <row r="16" spans="1:12" ht="12.75" customHeight="1">
      <c r="A16" s="29"/>
      <c r="B16" s="475" t="s">
        <v>9</v>
      </c>
      <c r="C16" s="476"/>
      <c r="D16" s="33"/>
      <c r="E16" s="33"/>
      <c r="F16" s="6"/>
      <c r="G16" s="475" t="s">
        <v>10</v>
      </c>
      <c r="H16" s="476"/>
      <c r="I16" s="33"/>
      <c r="J16" s="33"/>
      <c r="K16" s="28"/>
      <c r="L16" s="23"/>
    </row>
    <row r="17" spans="1:12" ht="8.1" customHeight="1">
      <c r="A17" s="29"/>
      <c r="B17" s="34"/>
      <c r="C17" s="35"/>
      <c r="D17" s="33"/>
      <c r="E17" s="33"/>
      <c r="F17" s="6"/>
      <c r="G17" s="34"/>
      <c r="H17" s="35"/>
      <c r="I17" s="33"/>
      <c r="J17" s="33"/>
      <c r="K17" s="28"/>
      <c r="L17" s="23"/>
    </row>
    <row r="18" spans="1:12" ht="15" customHeight="1">
      <c r="A18" s="29"/>
      <c r="B18" s="473" t="s">
        <v>11</v>
      </c>
      <c r="C18" s="474"/>
      <c r="D18" s="37">
        <v>1004915.35</v>
      </c>
      <c r="E18" s="37">
        <v>1682076.35</v>
      </c>
      <c r="F18" s="38"/>
      <c r="G18" s="473" t="s">
        <v>12</v>
      </c>
      <c r="H18" s="474"/>
      <c r="I18" s="37">
        <v>160737.29</v>
      </c>
      <c r="J18" s="37">
        <v>219416.78</v>
      </c>
      <c r="K18" s="39"/>
      <c r="L18" s="23"/>
    </row>
    <row r="19" spans="1:12" ht="15" customHeight="1">
      <c r="A19" s="29"/>
      <c r="B19" s="473" t="s">
        <v>13</v>
      </c>
      <c r="C19" s="474"/>
      <c r="D19" s="37">
        <v>69971.72</v>
      </c>
      <c r="E19" s="37">
        <v>158982.91</v>
      </c>
      <c r="F19" s="38"/>
      <c r="G19" s="473" t="s">
        <v>14</v>
      </c>
      <c r="H19" s="474"/>
      <c r="I19" s="37">
        <v>0</v>
      </c>
      <c r="J19" s="37">
        <v>0</v>
      </c>
      <c r="K19" s="39"/>
      <c r="L19" s="23"/>
    </row>
    <row r="20" spans="1:12" ht="15" customHeight="1">
      <c r="A20" s="29"/>
      <c r="B20" s="473" t="s">
        <v>15</v>
      </c>
      <c r="C20" s="474"/>
      <c r="D20" s="37">
        <v>0</v>
      </c>
      <c r="E20" s="37">
        <v>0</v>
      </c>
      <c r="F20" s="38"/>
      <c r="G20" s="473" t="s">
        <v>16</v>
      </c>
      <c r="H20" s="474"/>
      <c r="I20" s="37">
        <v>0</v>
      </c>
      <c r="J20" s="37">
        <v>0</v>
      </c>
      <c r="K20" s="39"/>
      <c r="L20" s="23"/>
    </row>
    <row r="21" spans="1:12" ht="15" customHeight="1">
      <c r="A21" s="29"/>
      <c r="B21" s="473" t="s">
        <v>17</v>
      </c>
      <c r="C21" s="474"/>
      <c r="D21" s="37">
        <v>0</v>
      </c>
      <c r="E21" s="37">
        <v>0</v>
      </c>
      <c r="F21" s="38"/>
      <c r="G21" s="473" t="s">
        <v>18</v>
      </c>
      <c r="H21" s="474"/>
      <c r="I21" s="37">
        <v>0</v>
      </c>
      <c r="J21" s="37">
        <v>0</v>
      </c>
      <c r="K21" s="39"/>
      <c r="L21" s="23"/>
    </row>
    <row r="22" spans="1:12" ht="15" customHeight="1">
      <c r="A22" s="29"/>
      <c r="B22" s="473" t="s">
        <v>19</v>
      </c>
      <c r="C22" s="474"/>
      <c r="D22" s="37">
        <v>0</v>
      </c>
      <c r="E22" s="37">
        <v>0</v>
      </c>
      <c r="F22" s="38"/>
      <c r="G22" s="473" t="s">
        <v>20</v>
      </c>
      <c r="H22" s="474"/>
      <c r="I22" s="37">
        <v>0</v>
      </c>
      <c r="J22" s="37">
        <v>0</v>
      </c>
      <c r="K22" s="39"/>
      <c r="L22" s="23"/>
    </row>
    <row r="23" spans="1:12" ht="25.5" customHeight="1">
      <c r="A23" s="29"/>
      <c r="B23" s="473" t="s">
        <v>21</v>
      </c>
      <c r="C23" s="474"/>
      <c r="D23" s="37">
        <v>0</v>
      </c>
      <c r="E23" s="37">
        <v>0</v>
      </c>
      <c r="F23" s="38"/>
      <c r="G23" s="477" t="s">
        <v>22</v>
      </c>
      <c r="H23" s="478"/>
      <c r="I23" s="37">
        <v>0</v>
      </c>
      <c r="J23" s="37">
        <v>0</v>
      </c>
      <c r="K23" s="39"/>
      <c r="L23" s="23"/>
    </row>
    <row r="24" spans="1:12" ht="15" customHeight="1">
      <c r="A24" s="29"/>
      <c r="B24" s="473" t="s">
        <v>23</v>
      </c>
      <c r="C24" s="474"/>
      <c r="D24" s="37">
        <v>0</v>
      </c>
      <c r="E24" s="37">
        <v>0</v>
      </c>
      <c r="F24" s="38"/>
      <c r="G24" s="473" t="s">
        <v>24</v>
      </c>
      <c r="H24" s="474"/>
      <c r="I24" s="37">
        <v>0</v>
      </c>
      <c r="J24" s="37">
        <v>0</v>
      </c>
      <c r="K24" s="39"/>
      <c r="L24" s="23"/>
    </row>
    <row r="25" spans="1:12" ht="15" customHeight="1">
      <c r="A25" s="29"/>
      <c r="B25" s="40"/>
      <c r="C25" s="36"/>
      <c r="D25" s="37"/>
      <c r="E25" s="37"/>
      <c r="F25" s="38"/>
      <c r="G25" s="473" t="s">
        <v>25</v>
      </c>
      <c r="H25" s="474"/>
      <c r="I25" s="37">
        <v>0</v>
      </c>
      <c r="J25" s="37">
        <v>0</v>
      </c>
      <c r="K25" s="39"/>
      <c r="L25" s="23"/>
    </row>
    <row r="26" spans="1:12" ht="12.75" customHeight="1">
      <c r="A26" s="26"/>
      <c r="B26" s="475" t="s">
        <v>26</v>
      </c>
      <c r="C26" s="476"/>
      <c r="D26" s="10">
        <f>SUM(D18:D24)</f>
        <v>1074887.07</v>
      </c>
      <c r="E26" s="10">
        <f>SUM(E18:E24)</f>
        <v>1841059.26</v>
      </c>
      <c r="F26" s="41"/>
      <c r="G26" s="32"/>
      <c r="H26" s="8"/>
      <c r="I26" s="10"/>
      <c r="J26" s="10"/>
      <c r="K26" s="39"/>
      <c r="L26" s="23"/>
    </row>
    <row r="27" spans="1:12" ht="12.75" customHeight="1">
      <c r="A27" s="26"/>
      <c r="B27" s="32"/>
      <c r="C27" s="30"/>
      <c r="D27" s="10"/>
      <c r="E27" s="10"/>
      <c r="F27" s="41"/>
      <c r="G27" s="475" t="s">
        <v>27</v>
      </c>
      <c r="H27" s="476"/>
      <c r="I27" s="10">
        <f>SUM(I18:I25)</f>
        <v>160737.29</v>
      </c>
      <c r="J27" s="10">
        <f>SUM(J18:J25)</f>
        <v>219416.78</v>
      </c>
      <c r="K27" s="39"/>
      <c r="L27" s="23"/>
    </row>
    <row r="28" spans="1:12" ht="15" customHeight="1">
      <c r="A28" s="29"/>
      <c r="B28" s="40"/>
      <c r="C28" s="40"/>
      <c r="D28" s="37"/>
      <c r="E28" s="37"/>
      <c r="F28" s="38"/>
      <c r="G28" s="40"/>
      <c r="H28" s="36"/>
      <c r="I28" s="37"/>
      <c r="J28" s="37"/>
      <c r="K28" s="39"/>
      <c r="L28" s="23"/>
    </row>
    <row r="29" spans="1:12" ht="12.75" customHeight="1">
      <c r="A29" s="29"/>
      <c r="B29" s="475" t="s">
        <v>28</v>
      </c>
      <c r="C29" s="476"/>
      <c r="D29" s="37"/>
      <c r="E29" s="37"/>
      <c r="F29" s="38"/>
      <c r="G29" s="475" t="s">
        <v>29</v>
      </c>
      <c r="H29" s="476"/>
      <c r="I29" s="37"/>
      <c r="J29" s="37"/>
      <c r="K29" s="39"/>
      <c r="L29" s="23"/>
    </row>
    <row r="30" spans="1:12" ht="15" customHeight="1">
      <c r="A30" s="29"/>
      <c r="B30" s="40"/>
      <c r="C30" s="40"/>
      <c r="D30" s="37"/>
      <c r="E30" s="37"/>
      <c r="F30" s="38"/>
      <c r="G30" s="40"/>
      <c r="H30" s="36"/>
      <c r="I30" s="37"/>
      <c r="J30" s="37"/>
      <c r="K30" s="39"/>
      <c r="L30" s="23"/>
    </row>
    <row r="31" spans="1:12" ht="15" customHeight="1">
      <c r="A31" s="29"/>
      <c r="B31" s="473" t="s">
        <v>30</v>
      </c>
      <c r="C31" s="474"/>
      <c r="D31" s="37">
        <v>0</v>
      </c>
      <c r="E31" s="37">
        <v>0</v>
      </c>
      <c r="F31" s="38"/>
      <c r="G31" s="473" t="s">
        <v>31</v>
      </c>
      <c r="H31" s="474"/>
      <c r="I31" s="37">
        <v>0</v>
      </c>
      <c r="J31" s="37">
        <v>0</v>
      </c>
      <c r="K31" s="39"/>
      <c r="L31" s="23"/>
    </row>
    <row r="32" spans="1:12" ht="15" customHeight="1">
      <c r="A32" s="29"/>
      <c r="B32" s="473" t="s">
        <v>32</v>
      </c>
      <c r="C32" s="474"/>
      <c r="D32" s="37">
        <v>0</v>
      </c>
      <c r="E32" s="37">
        <v>0</v>
      </c>
      <c r="F32" s="38"/>
      <c r="G32" s="473" t="s">
        <v>33</v>
      </c>
      <c r="H32" s="474"/>
      <c r="I32" s="37">
        <v>0</v>
      </c>
      <c r="J32" s="37">
        <v>0</v>
      </c>
      <c r="K32" s="39"/>
      <c r="L32" s="23"/>
    </row>
    <row r="33" spans="1:12" ht="15" customHeight="1">
      <c r="A33" s="29"/>
      <c r="B33" s="473" t="s">
        <v>34</v>
      </c>
      <c r="C33" s="474"/>
      <c r="D33" s="37">
        <v>61054651.640000001</v>
      </c>
      <c r="E33" s="37">
        <v>61054651.640000001</v>
      </c>
      <c r="F33" s="38"/>
      <c r="G33" s="473" t="s">
        <v>35</v>
      </c>
      <c r="H33" s="474"/>
      <c r="I33" s="37">
        <v>0</v>
      </c>
      <c r="J33" s="37">
        <v>0</v>
      </c>
      <c r="K33" s="39"/>
      <c r="L33" s="23"/>
    </row>
    <row r="34" spans="1:12" ht="15" customHeight="1">
      <c r="A34" s="29"/>
      <c r="B34" s="473" t="s">
        <v>36</v>
      </c>
      <c r="C34" s="474"/>
      <c r="D34" s="37">
        <v>7818934.1600000001</v>
      </c>
      <c r="E34" s="37">
        <v>7655719.7800000003</v>
      </c>
      <c r="F34" s="38"/>
      <c r="G34" s="473" t="s">
        <v>37</v>
      </c>
      <c r="H34" s="474"/>
      <c r="I34" s="37">
        <v>0</v>
      </c>
      <c r="J34" s="37">
        <v>0</v>
      </c>
      <c r="K34" s="39"/>
      <c r="L34" s="23"/>
    </row>
    <row r="35" spans="1:12" ht="26.25" customHeight="1">
      <c r="A35" s="29"/>
      <c r="B35" s="473" t="s">
        <v>38</v>
      </c>
      <c r="C35" s="474"/>
      <c r="D35" s="37">
        <v>0</v>
      </c>
      <c r="E35" s="37">
        <v>0</v>
      </c>
      <c r="F35" s="38"/>
      <c r="G35" s="477" t="s">
        <v>39</v>
      </c>
      <c r="H35" s="478"/>
      <c r="I35" s="37">
        <v>0</v>
      </c>
      <c r="J35" s="37">
        <v>0</v>
      </c>
      <c r="K35" s="39"/>
      <c r="L35" s="23"/>
    </row>
    <row r="36" spans="1:12" ht="15" customHeight="1">
      <c r="A36" s="29"/>
      <c r="B36" s="473" t="s">
        <v>40</v>
      </c>
      <c r="C36" s="474"/>
      <c r="D36" s="37">
        <v>-13551730</v>
      </c>
      <c r="E36" s="37">
        <v>-10645675.550000001</v>
      </c>
      <c r="F36" s="38"/>
      <c r="G36" s="473" t="s">
        <v>41</v>
      </c>
      <c r="H36" s="474"/>
      <c r="I36" s="37">
        <v>0</v>
      </c>
      <c r="J36" s="37">
        <v>0</v>
      </c>
      <c r="K36" s="39"/>
      <c r="L36" s="23"/>
    </row>
    <row r="37" spans="1:12" ht="15" customHeight="1">
      <c r="A37" s="29"/>
      <c r="B37" s="473" t="s">
        <v>42</v>
      </c>
      <c r="C37" s="474"/>
      <c r="D37" s="37">
        <v>0</v>
      </c>
      <c r="E37" s="37">
        <v>0</v>
      </c>
      <c r="F37" s="38"/>
      <c r="G37" s="40"/>
      <c r="H37" s="36"/>
      <c r="I37" s="37"/>
      <c r="J37" s="37"/>
      <c r="K37" s="39"/>
      <c r="L37" s="23"/>
    </row>
    <row r="38" spans="1:12" ht="12.75" customHeight="1">
      <c r="A38" s="29"/>
      <c r="B38" s="473" t="s">
        <v>43</v>
      </c>
      <c r="C38" s="474"/>
      <c r="D38" s="37">
        <v>0</v>
      </c>
      <c r="E38" s="37">
        <v>0</v>
      </c>
      <c r="F38" s="38"/>
      <c r="G38" s="475" t="s">
        <v>44</v>
      </c>
      <c r="H38" s="476"/>
      <c r="I38" s="10">
        <f>SUM(I31:I36)</f>
        <v>0</v>
      </c>
      <c r="J38" s="10">
        <f>SUM(J31:J36)</f>
        <v>0</v>
      </c>
      <c r="K38" s="39"/>
      <c r="L38" s="23"/>
    </row>
    <row r="39" spans="1:12" ht="12.75" customHeight="1">
      <c r="A39" s="29"/>
      <c r="B39" s="473" t="s">
        <v>45</v>
      </c>
      <c r="C39" s="474"/>
      <c r="D39" s="37">
        <v>0</v>
      </c>
      <c r="E39" s="37">
        <v>0</v>
      </c>
      <c r="F39" s="38"/>
      <c r="G39" s="32"/>
      <c r="H39" s="30"/>
      <c r="I39" s="10"/>
      <c r="J39" s="10"/>
      <c r="K39" s="39"/>
      <c r="L39" s="23"/>
    </row>
    <row r="40" spans="1:12" ht="12.75" customHeight="1">
      <c r="A40" s="29"/>
      <c r="B40" s="40"/>
      <c r="C40" s="36"/>
      <c r="D40" s="37"/>
      <c r="E40" s="37"/>
      <c r="F40" s="38"/>
      <c r="G40" s="475" t="s">
        <v>46</v>
      </c>
      <c r="H40" s="476"/>
      <c r="I40" s="10">
        <f>I27+I38</f>
        <v>160737.29</v>
      </c>
      <c r="J40" s="10">
        <f>J27+J38</f>
        <v>219416.78</v>
      </c>
      <c r="K40" s="39"/>
      <c r="L40" s="23"/>
    </row>
    <row r="41" spans="1:12" ht="12.75" customHeight="1">
      <c r="A41" s="26"/>
      <c r="B41" s="475" t="s">
        <v>47</v>
      </c>
      <c r="C41" s="476"/>
      <c r="D41" s="10">
        <f>SUM(D31:D39)</f>
        <v>55321855.799999997</v>
      </c>
      <c r="E41" s="10">
        <f>SUM(E31:E39)</f>
        <v>58064695.870000005</v>
      </c>
      <c r="F41" s="41"/>
      <c r="G41" s="32"/>
      <c r="H41" s="42"/>
      <c r="I41" s="10"/>
      <c r="J41" s="10"/>
      <c r="K41" s="39"/>
      <c r="L41" s="23"/>
    </row>
    <row r="42" spans="1:12" ht="12.75" customHeight="1">
      <c r="A42" s="29"/>
      <c r="B42" s="40"/>
      <c r="C42" s="32"/>
      <c r="D42" s="37"/>
      <c r="E42" s="37"/>
      <c r="F42" s="38"/>
      <c r="G42" s="479" t="s">
        <v>48</v>
      </c>
      <c r="H42" s="480"/>
      <c r="I42" s="37"/>
      <c r="J42" s="37"/>
      <c r="K42" s="39"/>
      <c r="L42" s="23"/>
    </row>
    <row r="43" spans="1:12" ht="12.75" customHeight="1">
      <c r="A43" s="29"/>
      <c r="B43" s="475" t="s">
        <v>49</v>
      </c>
      <c r="C43" s="476"/>
      <c r="D43" s="10">
        <f>D26+D41</f>
        <v>56396742.869999997</v>
      </c>
      <c r="E43" s="10">
        <f>E26+E41</f>
        <v>59905755.130000003</v>
      </c>
      <c r="F43" s="38"/>
      <c r="G43" s="32"/>
      <c r="H43" s="42"/>
      <c r="I43" s="37"/>
      <c r="J43" s="37"/>
      <c r="K43" s="39"/>
      <c r="L43" s="23"/>
    </row>
    <row r="44" spans="1:12" ht="12.75" customHeight="1">
      <c r="A44" s="29"/>
      <c r="B44" s="40"/>
      <c r="C44" s="40"/>
      <c r="D44" s="37"/>
      <c r="E44" s="37"/>
      <c r="F44" s="38"/>
      <c r="G44" s="475" t="s">
        <v>50</v>
      </c>
      <c r="H44" s="476"/>
      <c r="I44" s="10">
        <f>SUM(I46:I48)</f>
        <v>67635263.299999997</v>
      </c>
      <c r="J44" s="10">
        <f>SUM(J46:J48)</f>
        <v>67635263.299999997</v>
      </c>
      <c r="K44" s="39"/>
      <c r="L44" s="23"/>
    </row>
    <row r="45" spans="1:12" ht="15" customHeight="1">
      <c r="A45" s="29"/>
      <c r="B45" s="40"/>
      <c r="C45" s="40"/>
      <c r="D45" s="37"/>
      <c r="E45" s="37"/>
      <c r="F45" s="38"/>
      <c r="G45" s="40"/>
      <c r="H45" s="6"/>
      <c r="I45" s="37"/>
      <c r="J45" s="37"/>
      <c r="K45" s="39"/>
      <c r="L45" s="23"/>
    </row>
    <row r="46" spans="1:12" ht="15" customHeight="1">
      <c r="A46" s="29"/>
      <c r="B46" s="40"/>
      <c r="C46" s="40"/>
      <c r="D46" s="33"/>
      <c r="E46" s="33"/>
      <c r="F46" s="6"/>
      <c r="G46" s="473" t="s">
        <v>51</v>
      </c>
      <c r="H46" s="474"/>
      <c r="I46" s="37">
        <v>0</v>
      </c>
      <c r="J46" s="37">
        <v>0</v>
      </c>
      <c r="K46" s="39"/>
      <c r="L46" s="23"/>
    </row>
    <row r="47" spans="1:12" ht="15" customHeight="1">
      <c r="A47" s="29"/>
      <c r="B47" s="40"/>
      <c r="C47" s="485"/>
      <c r="D47" s="485"/>
      <c r="E47" s="33"/>
      <c r="F47" s="6"/>
      <c r="G47" s="473" t="s">
        <v>52</v>
      </c>
      <c r="H47" s="474"/>
      <c r="I47" s="37">
        <v>0</v>
      </c>
      <c r="J47" s="37">
        <v>0</v>
      </c>
      <c r="K47" s="39"/>
      <c r="L47" s="23"/>
    </row>
    <row r="48" spans="1:12" ht="15" customHeight="1">
      <c r="A48" s="29"/>
      <c r="B48" s="40"/>
      <c r="C48" s="485"/>
      <c r="D48" s="485"/>
      <c r="E48" s="33"/>
      <c r="F48" s="6"/>
      <c r="G48" s="473" t="s">
        <v>53</v>
      </c>
      <c r="H48" s="474"/>
      <c r="I48" s="37">
        <v>67635263.299999997</v>
      </c>
      <c r="J48" s="37">
        <v>67635263.299999997</v>
      </c>
      <c r="K48" s="39"/>
      <c r="L48" s="23"/>
    </row>
    <row r="49" spans="1:12" ht="15" customHeight="1">
      <c r="A49" s="29"/>
      <c r="B49" s="40"/>
      <c r="C49" s="485"/>
      <c r="D49" s="485"/>
      <c r="E49" s="33"/>
      <c r="F49" s="6"/>
      <c r="G49" s="40"/>
      <c r="H49" s="6"/>
      <c r="I49" s="37"/>
      <c r="J49" s="37"/>
      <c r="K49" s="39"/>
      <c r="L49" s="23"/>
    </row>
    <row r="50" spans="1:12" ht="12.75" customHeight="1">
      <c r="A50" s="29"/>
      <c r="B50" s="40"/>
      <c r="C50" s="485"/>
      <c r="D50" s="485"/>
      <c r="E50" s="33"/>
      <c r="F50" s="6"/>
      <c r="G50" s="475" t="s">
        <v>54</v>
      </c>
      <c r="H50" s="476"/>
      <c r="I50" s="10">
        <f>SUM(I52:I56)</f>
        <v>-11399257.720000001</v>
      </c>
      <c r="J50" s="10">
        <f>SUM(J52:J56)</f>
        <v>-7948924.9500000002</v>
      </c>
      <c r="K50" s="39"/>
      <c r="L50" s="23"/>
    </row>
    <row r="51" spans="1:12" ht="12.75" customHeight="1">
      <c r="A51" s="29"/>
      <c r="B51" s="40"/>
      <c r="C51" s="485"/>
      <c r="D51" s="485"/>
      <c r="E51" s="33"/>
      <c r="F51" s="6"/>
      <c r="G51" s="32"/>
      <c r="H51" s="6"/>
      <c r="I51" s="43"/>
      <c r="J51" s="43"/>
      <c r="K51" s="39"/>
      <c r="L51" s="23"/>
    </row>
    <row r="52" spans="1:12" ht="15" customHeight="1">
      <c r="A52" s="29"/>
      <c r="B52" s="40"/>
      <c r="C52" s="485"/>
      <c r="D52" s="485"/>
      <c r="E52" s="33"/>
      <c r="F52" s="6"/>
      <c r="G52" s="473" t="s">
        <v>55</v>
      </c>
      <c r="H52" s="474"/>
      <c r="I52" s="37">
        <v>661277.42000000004</v>
      </c>
      <c r="J52" s="37">
        <v>-192393.21</v>
      </c>
      <c r="K52" s="39"/>
      <c r="L52" s="23"/>
    </row>
    <row r="53" spans="1:12" ht="15" customHeight="1">
      <c r="A53" s="29"/>
      <c r="B53" s="40"/>
      <c r="C53" s="485"/>
      <c r="D53" s="485"/>
      <c r="E53" s="33"/>
      <c r="F53" s="6"/>
      <c r="G53" s="473" t="s">
        <v>56</v>
      </c>
      <c r="H53" s="474"/>
      <c r="I53" s="37">
        <v>-12060535.140000001</v>
      </c>
      <c r="J53" s="37">
        <v>-7756531.7400000002</v>
      </c>
      <c r="K53" s="39"/>
      <c r="L53" s="23"/>
    </row>
    <row r="54" spans="1:12" ht="15" customHeight="1">
      <c r="A54" s="29"/>
      <c r="B54" s="40"/>
      <c r="C54" s="485"/>
      <c r="D54" s="485"/>
      <c r="E54" s="33"/>
      <c r="F54" s="6"/>
      <c r="G54" s="473" t="s">
        <v>57</v>
      </c>
      <c r="H54" s="474"/>
      <c r="I54" s="37">
        <v>0</v>
      </c>
      <c r="J54" s="37">
        <v>0</v>
      </c>
      <c r="K54" s="39"/>
      <c r="L54" s="23"/>
    </row>
    <row r="55" spans="1:12" ht="15" customHeight="1">
      <c r="A55" s="29"/>
      <c r="B55" s="40"/>
      <c r="C55" s="40"/>
      <c r="D55" s="33"/>
      <c r="E55" s="33"/>
      <c r="F55" s="6"/>
      <c r="G55" s="473" t="s">
        <v>58</v>
      </c>
      <c r="H55" s="474"/>
      <c r="I55" s="37">
        <v>0</v>
      </c>
      <c r="J55" s="37">
        <v>0</v>
      </c>
      <c r="K55" s="39"/>
      <c r="L55" s="23"/>
    </row>
    <row r="56" spans="1:12" ht="15" customHeight="1">
      <c r="A56" s="29"/>
      <c r="B56" s="40"/>
      <c r="C56" s="40"/>
      <c r="D56" s="33"/>
      <c r="E56" s="33"/>
      <c r="F56" s="6"/>
      <c r="G56" s="473" t="s">
        <v>59</v>
      </c>
      <c r="H56" s="474"/>
      <c r="I56" s="37">
        <v>0</v>
      </c>
      <c r="J56" s="37">
        <v>0</v>
      </c>
      <c r="K56" s="39"/>
      <c r="L56" s="23"/>
    </row>
    <row r="57" spans="1:12" ht="15" customHeight="1">
      <c r="A57" s="29"/>
      <c r="B57" s="40"/>
      <c r="C57" s="40"/>
      <c r="D57" s="33"/>
      <c r="E57" s="33"/>
      <c r="F57" s="6"/>
      <c r="G57" s="40"/>
      <c r="H57" s="6"/>
      <c r="I57" s="37"/>
      <c r="J57" s="37"/>
      <c r="K57" s="39"/>
      <c r="L57" s="23"/>
    </row>
    <row r="58" spans="1:12" ht="25.5" customHeight="1">
      <c r="A58" s="29"/>
      <c r="B58" s="40"/>
      <c r="C58" s="40"/>
      <c r="D58" s="33"/>
      <c r="E58" s="33"/>
      <c r="F58" s="6"/>
      <c r="G58" s="475" t="s">
        <v>60</v>
      </c>
      <c r="H58" s="476"/>
      <c r="I58" s="10">
        <f>SUM(I60:I61)</f>
        <v>0</v>
      </c>
      <c r="J58" s="10">
        <f>SUM(J60:J61)</f>
        <v>0</v>
      </c>
      <c r="K58" s="39"/>
      <c r="L58" s="23"/>
    </row>
    <row r="59" spans="1:12" ht="15" customHeight="1">
      <c r="A59" s="29"/>
      <c r="B59" s="40"/>
      <c r="C59" s="40"/>
      <c r="D59" s="33"/>
      <c r="E59" s="33"/>
      <c r="F59" s="6"/>
      <c r="G59" s="40"/>
      <c r="H59" s="6"/>
      <c r="I59" s="37"/>
      <c r="J59" s="37"/>
      <c r="K59" s="39"/>
      <c r="L59" s="23"/>
    </row>
    <row r="60" spans="1:12" ht="15" customHeight="1">
      <c r="A60" s="29"/>
      <c r="B60" s="40"/>
      <c r="C60" s="40"/>
      <c r="D60" s="33"/>
      <c r="E60" s="33"/>
      <c r="F60" s="6"/>
      <c r="G60" s="473" t="s">
        <v>61</v>
      </c>
      <c r="H60" s="474"/>
      <c r="I60" s="37">
        <v>0</v>
      </c>
      <c r="J60" s="37">
        <v>0</v>
      </c>
      <c r="K60" s="39"/>
      <c r="L60" s="23"/>
    </row>
    <row r="61" spans="1:12" ht="15" customHeight="1">
      <c r="A61" s="29"/>
      <c r="B61" s="40"/>
      <c r="C61" s="40"/>
      <c r="D61" s="33"/>
      <c r="E61" s="33"/>
      <c r="F61" s="6"/>
      <c r="G61" s="473" t="s">
        <v>62</v>
      </c>
      <c r="H61" s="474"/>
      <c r="I61" s="37">
        <v>0</v>
      </c>
      <c r="J61" s="37">
        <v>0</v>
      </c>
      <c r="K61" s="39"/>
      <c r="L61" s="23"/>
    </row>
    <row r="62" spans="1:12" ht="9.9499999999999993" customHeight="1">
      <c r="A62" s="29"/>
      <c r="B62" s="40"/>
      <c r="C62" s="40"/>
      <c r="D62" s="33"/>
      <c r="E62" s="33"/>
      <c r="F62" s="6"/>
      <c r="G62" s="40"/>
      <c r="H62" s="44"/>
      <c r="I62" s="37"/>
      <c r="J62" s="37"/>
      <c r="K62" s="39"/>
      <c r="L62" s="23"/>
    </row>
    <row r="63" spans="1:12" ht="12.75" customHeight="1">
      <c r="A63" s="29"/>
      <c r="B63" s="40"/>
      <c r="C63" s="40"/>
      <c r="D63" s="33"/>
      <c r="E63" s="33"/>
      <c r="F63" s="6"/>
      <c r="G63" s="475" t="s">
        <v>63</v>
      </c>
      <c r="H63" s="476"/>
      <c r="I63" s="10">
        <f>I44+I50+I58</f>
        <v>56236005.579999998</v>
      </c>
      <c r="J63" s="10">
        <f>J44+J50+J58</f>
        <v>59686338.349999994</v>
      </c>
      <c r="K63" s="39"/>
      <c r="L63" s="23"/>
    </row>
    <row r="64" spans="1:12" ht="9.9499999999999993" customHeight="1">
      <c r="A64" s="29"/>
      <c r="B64" s="40"/>
      <c r="C64" s="40"/>
      <c r="D64" s="33"/>
      <c r="E64" s="33"/>
      <c r="F64" s="6"/>
      <c r="G64" s="40"/>
      <c r="H64" s="6"/>
      <c r="I64" s="37"/>
      <c r="J64" s="37"/>
      <c r="K64" s="39"/>
      <c r="L64" s="23"/>
    </row>
    <row r="65" spans="1:12" ht="12.75" customHeight="1">
      <c r="A65" s="29"/>
      <c r="B65" s="40"/>
      <c r="C65" s="40"/>
      <c r="D65" s="33"/>
      <c r="E65" s="33"/>
      <c r="F65" s="6"/>
      <c r="G65" s="475" t="s">
        <v>64</v>
      </c>
      <c r="H65" s="476"/>
      <c r="I65" s="10">
        <f>I40+I63</f>
        <v>56396742.869999997</v>
      </c>
      <c r="J65" s="10">
        <f>J40+J63</f>
        <v>59905755.129999995</v>
      </c>
      <c r="K65" s="39"/>
      <c r="L65" s="23"/>
    </row>
    <row r="66" spans="1:12" ht="8.1" customHeight="1">
      <c r="A66" s="45"/>
      <c r="B66" s="21"/>
      <c r="C66" s="21"/>
      <c r="D66" s="21"/>
      <c r="E66" s="21"/>
      <c r="F66" s="21"/>
      <c r="G66" s="21"/>
      <c r="H66" s="21"/>
      <c r="I66" s="21"/>
      <c r="J66" s="21"/>
      <c r="K66" s="46"/>
      <c r="L66" s="23"/>
    </row>
    <row r="67" spans="1:12" ht="8.1" customHeight="1">
      <c r="A67" s="47"/>
      <c r="B67" s="48"/>
      <c r="C67" s="48"/>
      <c r="D67" s="49"/>
      <c r="E67" s="49"/>
      <c r="F67" s="48"/>
      <c r="G67" s="48"/>
      <c r="H67" s="48"/>
      <c r="I67" s="49"/>
      <c r="J67" s="49"/>
      <c r="K67" s="48"/>
      <c r="L67" s="7"/>
    </row>
    <row r="68" spans="1:12" ht="8.1" customHeight="1">
      <c r="A68" s="50"/>
      <c r="B68" s="21"/>
      <c r="C68" s="21"/>
      <c r="D68" s="51"/>
      <c r="E68" s="51"/>
      <c r="F68" s="21"/>
      <c r="G68" s="21"/>
      <c r="H68" s="21"/>
      <c r="I68" s="51"/>
      <c r="J68" s="51"/>
      <c r="K68" s="6"/>
      <c r="L68" s="7"/>
    </row>
    <row r="69" spans="1:12" ht="8.1" customHeight="1">
      <c r="A69" s="47"/>
      <c r="B69" s="48"/>
      <c r="C69" s="48"/>
      <c r="D69" s="49"/>
      <c r="E69" s="49"/>
      <c r="F69" s="48"/>
      <c r="G69" s="48"/>
      <c r="H69" s="48"/>
      <c r="I69" s="49"/>
      <c r="J69" s="49"/>
      <c r="K69" s="6"/>
      <c r="L69" s="7"/>
    </row>
    <row r="70" spans="1:12" ht="15" customHeight="1">
      <c r="A70" s="5"/>
      <c r="B70" s="489" t="s">
        <v>65</v>
      </c>
      <c r="C70" s="490"/>
      <c r="D70" s="490"/>
      <c r="E70" s="490"/>
      <c r="F70" s="490"/>
      <c r="G70" s="490"/>
      <c r="H70" s="490"/>
      <c r="I70" s="490"/>
      <c r="J70" s="490"/>
      <c r="K70" s="6"/>
      <c r="L70" s="7"/>
    </row>
    <row r="71" spans="1:12" ht="9.75" customHeight="1">
      <c r="A71" s="5"/>
      <c r="B71" s="6"/>
      <c r="C71" s="6"/>
      <c r="D71" s="38"/>
      <c r="E71" s="38"/>
      <c r="F71" s="6"/>
      <c r="G71" s="6"/>
      <c r="H71" s="6"/>
      <c r="I71" s="38"/>
      <c r="J71" s="38"/>
      <c r="K71" s="6"/>
      <c r="L71" s="7"/>
    </row>
    <row r="72" spans="1:12" ht="50.1" customHeight="1">
      <c r="A72" s="5"/>
      <c r="B72" s="6"/>
      <c r="C72" s="488"/>
      <c r="D72" s="488"/>
      <c r="E72" s="38"/>
      <c r="F72" s="6"/>
      <c r="G72" s="488"/>
      <c r="H72" s="488"/>
      <c r="I72" s="38"/>
      <c r="J72" s="38"/>
      <c r="K72" s="6"/>
      <c r="L72" s="7"/>
    </row>
    <row r="73" spans="1:12" ht="14.1" customHeight="1">
      <c r="A73" s="5"/>
      <c r="B73" s="53"/>
      <c r="C73" s="493" t="s">
        <v>66</v>
      </c>
      <c r="D73" s="494"/>
      <c r="E73" s="38"/>
      <c r="F73" s="38"/>
      <c r="G73" s="493" t="s">
        <v>67</v>
      </c>
      <c r="H73" s="494"/>
      <c r="I73" s="8"/>
      <c r="J73" s="38"/>
      <c r="K73" s="6"/>
      <c r="L73" s="7"/>
    </row>
    <row r="74" spans="1:12" ht="14.1" customHeight="1">
      <c r="A74" s="54"/>
      <c r="B74" s="55"/>
      <c r="C74" s="486" t="s">
        <v>68</v>
      </c>
      <c r="D74" s="487"/>
      <c r="E74" s="56"/>
      <c r="F74" s="56"/>
      <c r="G74" s="486" t="s">
        <v>69</v>
      </c>
      <c r="H74" s="487"/>
      <c r="I74" s="57"/>
      <c r="J74" s="56"/>
      <c r="K74" s="58"/>
      <c r="L74" s="59"/>
    </row>
  </sheetData>
  <mergeCells count="77">
    <mergeCell ref="A10:A11"/>
    <mergeCell ref="G33:H33"/>
    <mergeCell ref="G52:H52"/>
    <mergeCell ref="G35:H35"/>
    <mergeCell ref="G73:H73"/>
    <mergeCell ref="G54:H54"/>
    <mergeCell ref="G55:H55"/>
    <mergeCell ref="G10:H11"/>
    <mergeCell ref="C73:D73"/>
    <mergeCell ref="G60:H60"/>
    <mergeCell ref="B33:C33"/>
    <mergeCell ref="G65:H65"/>
    <mergeCell ref="B38:C38"/>
    <mergeCell ref="G18:H18"/>
    <mergeCell ref="G38:H38"/>
    <mergeCell ref="G46:H46"/>
    <mergeCell ref="G44:H44"/>
    <mergeCell ref="B35:C35"/>
    <mergeCell ref="B29:C29"/>
    <mergeCell ref="C72:D72"/>
    <mergeCell ref="G56:H56"/>
    <mergeCell ref="B34:C34"/>
    <mergeCell ref="G61:H61"/>
    <mergeCell ref="C74:D74"/>
    <mergeCell ref="G72:H72"/>
    <mergeCell ref="G58:H58"/>
    <mergeCell ref="G63:H63"/>
    <mergeCell ref="B70:J70"/>
    <mergeCell ref="G74:H74"/>
    <mergeCell ref="G48:H48"/>
    <mergeCell ref="B24:C24"/>
    <mergeCell ref="G27:H27"/>
    <mergeCell ref="G31:H31"/>
    <mergeCell ref="C47:D54"/>
    <mergeCell ref="B36:C36"/>
    <mergeCell ref="G29:H29"/>
    <mergeCell ref="B26:C26"/>
    <mergeCell ref="G53:H53"/>
    <mergeCell ref="B41:C41"/>
    <mergeCell ref="G50:H50"/>
    <mergeCell ref="B32:C32"/>
    <mergeCell ref="G32:H32"/>
    <mergeCell ref="B31:C31"/>
    <mergeCell ref="B37:C37"/>
    <mergeCell ref="G40:H40"/>
    <mergeCell ref="C3:I3"/>
    <mergeCell ref="G34:H34"/>
    <mergeCell ref="C4:I4"/>
    <mergeCell ref="C5:I5"/>
    <mergeCell ref="G36:H36"/>
    <mergeCell ref="G22:H22"/>
    <mergeCell ref="B19:C19"/>
    <mergeCell ref="B22:C22"/>
    <mergeCell ref="G25:H25"/>
    <mergeCell ref="G14:H14"/>
    <mergeCell ref="G16:H16"/>
    <mergeCell ref="I10:J10"/>
    <mergeCell ref="C7:I7"/>
    <mergeCell ref="F10:F11"/>
    <mergeCell ref="B18:C18"/>
    <mergeCell ref="D10:E10"/>
    <mergeCell ref="C6:I6"/>
    <mergeCell ref="B10:C11"/>
    <mergeCell ref="B20:C20"/>
    <mergeCell ref="G47:H47"/>
    <mergeCell ref="B43:C43"/>
    <mergeCell ref="G23:H23"/>
    <mergeCell ref="G24:H24"/>
    <mergeCell ref="B21:C21"/>
    <mergeCell ref="G21:H21"/>
    <mergeCell ref="B23:C23"/>
    <mergeCell ref="B14:C14"/>
    <mergeCell ref="B16:C16"/>
    <mergeCell ref="G19:H19"/>
    <mergeCell ref="B39:C39"/>
    <mergeCell ref="G42:H42"/>
    <mergeCell ref="G20:H20"/>
  </mergeCells>
  <pageMargins left="0" right="0" top="0.944882" bottom="0.59055100000000005" header="0" footer="0"/>
  <pageSetup orientation="landscape"/>
  <headerFooter>
    <oddFooter>&amp;C&amp;"Helvetica,Regular"&amp;12&amp;K000000&amp;P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showGridLines="0" workbookViewId="0"/>
  </sheetViews>
  <sheetFormatPr baseColWidth="10" defaultColWidth="10.85546875" defaultRowHeight="15" customHeight="1"/>
  <cols>
    <col min="1" max="1" width="2.28515625" style="319" customWidth="1"/>
    <col min="2" max="2" width="3.28515625" style="319" customWidth="1"/>
    <col min="3" max="3" width="52.42578125" style="319" customWidth="1"/>
    <col min="4" max="9" width="12.7109375" style="319" customWidth="1"/>
    <col min="10" max="10" width="2.7109375" style="319" customWidth="1"/>
    <col min="11" max="256" width="10.85546875" style="319" customWidth="1"/>
  </cols>
  <sheetData>
    <row r="1" spans="1:10" ht="15" customHeight="1">
      <c r="A1" s="215"/>
      <c r="B1" s="320"/>
      <c r="C1" s="320"/>
      <c r="D1" s="320"/>
      <c r="E1" s="320"/>
      <c r="F1" s="320"/>
      <c r="G1" s="320"/>
      <c r="H1" s="320"/>
      <c r="I1" s="320"/>
      <c r="J1" s="279"/>
    </row>
    <row r="2" spans="1:10" ht="15" customHeight="1">
      <c r="A2" s="280"/>
      <c r="B2" s="614" t="str">
        <f>EA!C1</f>
        <v>Cuenta Pública Primer Trimestre 2017</v>
      </c>
      <c r="C2" s="615"/>
      <c r="D2" s="615"/>
      <c r="E2" s="615"/>
      <c r="F2" s="615"/>
      <c r="G2" s="615"/>
      <c r="H2" s="615"/>
      <c r="I2" s="616"/>
      <c r="J2" s="281"/>
    </row>
    <row r="3" spans="1:10" ht="15" customHeight="1">
      <c r="A3" s="280"/>
      <c r="B3" s="597" t="str">
        <f>EA!C6</f>
        <v>UNIVERSIDAD PEDAGÓGICA DE DURANGO</v>
      </c>
      <c r="C3" s="598"/>
      <c r="D3" s="598"/>
      <c r="E3" s="598"/>
      <c r="F3" s="598"/>
      <c r="G3" s="598"/>
      <c r="H3" s="598"/>
      <c r="I3" s="599"/>
      <c r="J3" s="281"/>
    </row>
    <row r="4" spans="1:10" ht="15" customHeight="1">
      <c r="A4" s="280"/>
      <c r="B4" s="597" t="s">
        <v>250</v>
      </c>
      <c r="C4" s="598"/>
      <c r="D4" s="598"/>
      <c r="E4" s="598"/>
      <c r="F4" s="598"/>
      <c r="G4" s="598"/>
      <c r="H4" s="598"/>
      <c r="I4" s="599"/>
      <c r="J4" s="281"/>
    </row>
    <row r="5" spans="1:10" ht="15" customHeight="1">
      <c r="A5" s="280"/>
      <c r="B5" s="597" t="s">
        <v>251</v>
      </c>
      <c r="C5" s="598"/>
      <c r="D5" s="598"/>
      <c r="E5" s="598"/>
      <c r="F5" s="598"/>
      <c r="G5" s="598"/>
      <c r="H5" s="598"/>
      <c r="I5" s="599"/>
      <c r="J5" s="281"/>
    </row>
    <row r="6" spans="1:10" ht="15" customHeight="1">
      <c r="A6" s="280"/>
      <c r="B6" s="617" t="s">
        <v>221</v>
      </c>
      <c r="C6" s="618"/>
      <c r="D6" s="618"/>
      <c r="E6" s="618"/>
      <c r="F6" s="618"/>
      <c r="G6" s="618"/>
      <c r="H6" s="618"/>
      <c r="I6" s="619"/>
      <c r="J6" s="281"/>
    </row>
    <row r="7" spans="1:10" ht="15" customHeight="1">
      <c r="A7" s="218"/>
      <c r="B7" s="321"/>
      <c r="C7" s="321"/>
      <c r="D7" s="321"/>
      <c r="E7" s="321"/>
      <c r="F7" s="321"/>
      <c r="G7" s="321"/>
      <c r="H7" s="321"/>
      <c r="I7" s="321"/>
      <c r="J7" s="224"/>
    </row>
    <row r="8" spans="1:10" ht="15" customHeight="1">
      <c r="A8" s="280"/>
      <c r="B8" s="602" t="s">
        <v>73</v>
      </c>
      <c r="C8" s="620"/>
      <c r="D8" s="608" t="s">
        <v>252</v>
      </c>
      <c r="E8" s="621"/>
      <c r="F8" s="621"/>
      <c r="G8" s="621"/>
      <c r="H8" s="621"/>
      <c r="I8" s="608" t="s">
        <v>253</v>
      </c>
      <c r="J8" s="281"/>
    </row>
    <row r="9" spans="1:10" ht="22.5" customHeight="1">
      <c r="A9" s="280"/>
      <c r="B9" s="620"/>
      <c r="C9" s="620"/>
      <c r="D9" s="288" t="s">
        <v>254</v>
      </c>
      <c r="E9" s="288" t="s">
        <v>255</v>
      </c>
      <c r="F9" s="288" t="s">
        <v>227</v>
      </c>
      <c r="G9" s="288" t="s">
        <v>228</v>
      </c>
      <c r="H9" s="288" t="s">
        <v>256</v>
      </c>
      <c r="I9" s="621"/>
      <c r="J9" s="281"/>
    </row>
    <row r="10" spans="1:10" ht="15" customHeight="1">
      <c r="A10" s="280"/>
      <c r="B10" s="620"/>
      <c r="C10" s="620"/>
      <c r="D10" s="322">
        <v>1</v>
      </c>
      <c r="E10" s="322">
        <v>2</v>
      </c>
      <c r="F10" s="288" t="s">
        <v>257</v>
      </c>
      <c r="G10" s="322">
        <v>4</v>
      </c>
      <c r="H10" s="322">
        <v>5</v>
      </c>
      <c r="I10" s="288" t="s">
        <v>258</v>
      </c>
      <c r="J10" s="281"/>
    </row>
    <row r="11" spans="1:10" ht="15" customHeight="1">
      <c r="A11" s="280"/>
      <c r="B11" s="323"/>
      <c r="C11" s="324"/>
      <c r="D11" s="325"/>
      <c r="E11" s="325"/>
      <c r="F11" s="325"/>
      <c r="G11" s="325"/>
      <c r="H11" s="325"/>
      <c r="I11" s="325"/>
      <c r="J11" s="281"/>
    </row>
    <row r="12" spans="1:10" ht="15" customHeight="1">
      <c r="A12" s="280"/>
      <c r="B12" s="326"/>
      <c r="C12" s="327"/>
      <c r="D12" s="328">
        <v>3108079</v>
      </c>
      <c r="E12" s="328">
        <v>-148951.31</v>
      </c>
      <c r="F12" s="328">
        <f>D12+E12</f>
        <v>2959127.69</v>
      </c>
      <c r="G12" s="328">
        <v>2959127.69</v>
      </c>
      <c r="H12" s="328">
        <v>2959127.69</v>
      </c>
      <c r="I12" s="328">
        <f>F12-G12</f>
        <v>0</v>
      </c>
      <c r="J12" s="281"/>
    </row>
    <row r="13" spans="1:10" ht="15" customHeight="1">
      <c r="A13" s="280"/>
      <c r="B13" s="329"/>
      <c r="C13" s="330"/>
      <c r="D13" s="331"/>
      <c r="E13" s="331"/>
      <c r="F13" s="331"/>
      <c r="G13" s="331"/>
      <c r="H13" s="331"/>
      <c r="I13" s="331"/>
      <c r="J13" s="281"/>
    </row>
    <row r="14" spans="1:10" ht="15" customHeight="1">
      <c r="A14" s="280"/>
      <c r="B14" s="332"/>
      <c r="C14" s="333" t="s">
        <v>259</v>
      </c>
      <c r="D14" s="334">
        <f t="shared" ref="D14:I14" si="0">SUM(D12:D12)</f>
        <v>3108079</v>
      </c>
      <c r="E14" s="334">
        <f t="shared" si="0"/>
        <v>-148951.31</v>
      </c>
      <c r="F14" s="334">
        <f t="shared" si="0"/>
        <v>2959127.69</v>
      </c>
      <c r="G14" s="334">
        <f t="shared" si="0"/>
        <v>2959127.69</v>
      </c>
      <c r="H14" s="334">
        <f t="shared" si="0"/>
        <v>2959127.69</v>
      </c>
      <c r="I14" s="334">
        <f t="shared" si="0"/>
        <v>0</v>
      </c>
      <c r="J14" s="281"/>
    </row>
    <row r="15" spans="1:10" ht="15" customHeight="1">
      <c r="A15" s="218"/>
      <c r="B15" s="229"/>
      <c r="C15" s="229"/>
      <c r="D15" s="229"/>
      <c r="E15" s="229"/>
      <c r="F15" s="229"/>
      <c r="G15" s="229"/>
      <c r="H15" s="229"/>
      <c r="I15" s="229"/>
      <c r="J15" s="224"/>
    </row>
    <row r="16" spans="1:10" ht="15" customHeight="1">
      <c r="A16" s="218"/>
      <c r="B16" s="222"/>
      <c r="C16" s="222"/>
      <c r="D16" s="222"/>
      <c r="E16" s="222"/>
      <c r="F16" s="222"/>
      <c r="G16" s="222"/>
      <c r="H16" s="222"/>
      <c r="I16" s="222"/>
      <c r="J16" s="224"/>
    </row>
    <row r="17" spans="1:10" ht="15" customHeight="1">
      <c r="A17" s="272"/>
      <c r="B17" s="274"/>
      <c r="C17" s="274"/>
      <c r="D17" s="274"/>
      <c r="E17" s="274"/>
      <c r="F17" s="274"/>
      <c r="G17" s="274"/>
      <c r="H17" s="274"/>
      <c r="I17" s="274"/>
      <c r="J17" s="276"/>
    </row>
  </sheetData>
  <mergeCells count="8">
    <mergeCell ref="B2:I2"/>
    <mergeCell ref="B4:I4"/>
    <mergeCell ref="B6:I6"/>
    <mergeCell ref="B8:C10"/>
    <mergeCell ref="D8:H8"/>
    <mergeCell ref="B5:I5"/>
    <mergeCell ref="I8:I9"/>
    <mergeCell ref="B3:I3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4"/>
  <sheetViews>
    <sheetView showGridLines="0" workbookViewId="0"/>
  </sheetViews>
  <sheetFormatPr baseColWidth="10" defaultColWidth="10.85546875" defaultRowHeight="15" customHeight="1"/>
  <cols>
    <col min="1" max="1" width="2.42578125" style="335" customWidth="1"/>
    <col min="2" max="2" width="4.42578125" style="335" customWidth="1"/>
    <col min="3" max="3" width="57.28515625" style="335" customWidth="1"/>
    <col min="4" max="9" width="12.7109375" style="335" customWidth="1"/>
    <col min="10" max="10" width="3.7109375" style="335" customWidth="1"/>
    <col min="11" max="256" width="10.85546875" style="335" customWidth="1"/>
  </cols>
  <sheetData>
    <row r="1" spans="1:12" ht="15" customHeight="1">
      <c r="A1" s="336"/>
      <c r="B1" s="614" t="str">
        <f>EA!C1</f>
        <v>Cuenta Pública Primer Trimestre 2017</v>
      </c>
      <c r="C1" s="615"/>
      <c r="D1" s="615"/>
      <c r="E1" s="615"/>
      <c r="F1" s="615"/>
      <c r="G1" s="615"/>
      <c r="H1" s="615"/>
      <c r="I1" s="616"/>
      <c r="J1" s="337"/>
      <c r="K1" s="338"/>
      <c r="L1" s="139"/>
    </row>
    <row r="2" spans="1:12" ht="15" customHeight="1">
      <c r="A2" s="280"/>
      <c r="B2" s="597" t="str">
        <f>EA!C6</f>
        <v>UNIVERSIDAD PEDAGÓGICA DE DURANGO</v>
      </c>
      <c r="C2" s="598"/>
      <c r="D2" s="598"/>
      <c r="E2" s="598"/>
      <c r="F2" s="598"/>
      <c r="G2" s="598"/>
      <c r="H2" s="598"/>
      <c r="I2" s="599"/>
      <c r="J2" s="339"/>
      <c r="K2" s="338"/>
      <c r="L2" s="139"/>
    </row>
    <row r="3" spans="1:12" ht="15" customHeight="1">
      <c r="A3" s="280"/>
      <c r="B3" s="597" t="s">
        <v>250</v>
      </c>
      <c r="C3" s="598"/>
      <c r="D3" s="598"/>
      <c r="E3" s="598"/>
      <c r="F3" s="598"/>
      <c r="G3" s="598"/>
      <c r="H3" s="598"/>
      <c r="I3" s="599"/>
      <c r="J3" s="339"/>
      <c r="K3" s="338"/>
      <c r="L3" s="139"/>
    </row>
    <row r="4" spans="1:12" ht="15" customHeight="1">
      <c r="A4" s="280"/>
      <c r="B4" s="597" t="s">
        <v>260</v>
      </c>
      <c r="C4" s="598"/>
      <c r="D4" s="598"/>
      <c r="E4" s="598"/>
      <c r="F4" s="598"/>
      <c r="G4" s="598"/>
      <c r="H4" s="598"/>
      <c r="I4" s="599"/>
      <c r="J4" s="339"/>
      <c r="K4" s="338"/>
      <c r="L4" s="139"/>
    </row>
    <row r="5" spans="1:12" ht="15" customHeight="1">
      <c r="A5" s="280"/>
      <c r="B5" s="617" t="s">
        <v>221</v>
      </c>
      <c r="C5" s="618"/>
      <c r="D5" s="618"/>
      <c r="E5" s="618"/>
      <c r="F5" s="618"/>
      <c r="G5" s="618"/>
      <c r="H5" s="618"/>
      <c r="I5" s="619"/>
      <c r="J5" s="339"/>
      <c r="K5" s="279"/>
      <c r="L5" s="138"/>
    </row>
    <row r="6" spans="1:12" ht="8.1" customHeight="1">
      <c r="A6" s="218"/>
      <c r="B6" s="321"/>
      <c r="C6" s="321"/>
      <c r="D6" s="321"/>
      <c r="E6" s="321"/>
      <c r="F6" s="321"/>
      <c r="G6" s="340"/>
      <c r="H6" s="340"/>
      <c r="I6" s="321"/>
      <c r="J6" s="222"/>
      <c r="K6" s="222"/>
      <c r="L6" s="224"/>
    </row>
    <row r="7" spans="1:12" ht="15" customHeight="1">
      <c r="A7" s="280"/>
      <c r="B7" s="602" t="s">
        <v>73</v>
      </c>
      <c r="C7" s="620"/>
      <c r="D7" s="608" t="s">
        <v>252</v>
      </c>
      <c r="E7" s="621"/>
      <c r="F7" s="621"/>
      <c r="G7" s="621"/>
      <c r="H7" s="621"/>
      <c r="I7" s="608" t="s">
        <v>253</v>
      </c>
      <c r="J7" s="339"/>
      <c r="K7" s="276"/>
      <c r="L7" s="341"/>
    </row>
    <row r="8" spans="1:12" ht="22.5" customHeight="1">
      <c r="A8" s="280"/>
      <c r="B8" s="620"/>
      <c r="C8" s="620"/>
      <c r="D8" s="288" t="s">
        <v>254</v>
      </c>
      <c r="E8" s="288" t="s">
        <v>255</v>
      </c>
      <c r="F8" s="288" t="s">
        <v>227</v>
      </c>
      <c r="G8" s="288" t="s">
        <v>228</v>
      </c>
      <c r="H8" s="288" t="s">
        <v>256</v>
      </c>
      <c r="I8" s="621"/>
      <c r="J8" s="339"/>
      <c r="K8" s="338"/>
      <c r="L8" s="139"/>
    </row>
    <row r="9" spans="1:12" ht="11.25" customHeight="1">
      <c r="A9" s="280"/>
      <c r="B9" s="620"/>
      <c r="C9" s="620"/>
      <c r="D9" s="322">
        <v>1</v>
      </c>
      <c r="E9" s="322">
        <v>2</v>
      </c>
      <c r="F9" s="288" t="s">
        <v>257</v>
      </c>
      <c r="G9" s="322">
        <v>4</v>
      </c>
      <c r="H9" s="322">
        <v>5</v>
      </c>
      <c r="I9" s="288" t="s">
        <v>258</v>
      </c>
      <c r="J9" s="339"/>
      <c r="K9" s="338"/>
      <c r="L9" s="139"/>
    </row>
    <row r="10" spans="1:12" ht="15" customHeight="1">
      <c r="A10" s="280"/>
      <c r="B10" s="624" t="s">
        <v>203</v>
      </c>
      <c r="C10" s="625"/>
      <c r="D10" s="342">
        <f>SUM(D11:D17)</f>
        <v>1394067</v>
      </c>
      <c r="E10" s="342">
        <f>SUM(E11:E17)</f>
        <v>502306.06999999995</v>
      </c>
      <c r="F10" s="342">
        <f t="shared" ref="F10:F15" si="0">D10+E10</f>
        <v>1896373.0699999998</v>
      </c>
      <c r="G10" s="342">
        <f>SUM(G11:G17)</f>
        <v>1896373.07</v>
      </c>
      <c r="H10" s="342">
        <f>SUM(H11:H17)</f>
        <v>1896373.07</v>
      </c>
      <c r="I10" s="342">
        <f t="shared" ref="I10:I41" si="1">F10-G10</f>
        <v>0</v>
      </c>
      <c r="J10" s="339"/>
      <c r="K10" s="338"/>
      <c r="L10" s="139"/>
    </row>
    <row r="11" spans="1:12" ht="15" customHeight="1">
      <c r="A11" s="280"/>
      <c r="B11" s="343"/>
      <c r="C11" s="310" t="s">
        <v>261</v>
      </c>
      <c r="D11" s="344">
        <v>0</v>
      </c>
      <c r="E11" s="344">
        <v>323520.56</v>
      </c>
      <c r="F11" s="344">
        <f t="shared" si="0"/>
        <v>323520.56</v>
      </c>
      <c r="G11" s="344">
        <v>323520.56</v>
      </c>
      <c r="H11" s="344">
        <v>323520.56</v>
      </c>
      <c r="I11" s="345">
        <f t="shared" si="1"/>
        <v>0</v>
      </c>
      <c r="J11" s="339"/>
      <c r="K11" s="338"/>
      <c r="L11" s="346"/>
    </row>
    <row r="12" spans="1:12" ht="15" customHeight="1">
      <c r="A12" s="280"/>
      <c r="B12" s="343"/>
      <c r="C12" s="310" t="s">
        <v>262</v>
      </c>
      <c r="D12" s="344">
        <v>899072</v>
      </c>
      <c r="E12" s="344">
        <v>472764.37</v>
      </c>
      <c r="F12" s="344">
        <f t="shared" si="0"/>
        <v>1371836.37</v>
      </c>
      <c r="G12" s="344">
        <v>1371836.37</v>
      </c>
      <c r="H12" s="344">
        <v>1371836.37</v>
      </c>
      <c r="I12" s="345">
        <f t="shared" si="1"/>
        <v>0</v>
      </c>
      <c r="J12" s="339"/>
      <c r="K12" s="338"/>
      <c r="L12" s="139"/>
    </row>
    <row r="13" spans="1:12" ht="15" customHeight="1">
      <c r="A13" s="280"/>
      <c r="B13" s="343"/>
      <c r="C13" s="310" t="s">
        <v>263</v>
      </c>
      <c r="D13" s="344">
        <v>204660</v>
      </c>
      <c r="E13" s="344">
        <v>-204660</v>
      </c>
      <c r="F13" s="344">
        <f t="shared" si="0"/>
        <v>0</v>
      </c>
      <c r="G13" s="344">
        <v>0</v>
      </c>
      <c r="H13" s="344">
        <v>0</v>
      </c>
      <c r="I13" s="345">
        <f t="shared" si="1"/>
        <v>0</v>
      </c>
      <c r="J13" s="339"/>
      <c r="K13" s="338"/>
      <c r="L13" s="346"/>
    </row>
    <row r="14" spans="1:12" ht="15" customHeight="1">
      <c r="A14" s="280"/>
      <c r="B14" s="343"/>
      <c r="C14" s="310" t="s">
        <v>264</v>
      </c>
      <c r="D14" s="344">
        <v>0</v>
      </c>
      <c r="E14" s="344">
        <v>0</v>
      </c>
      <c r="F14" s="344">
        <f t="shared" si="0"/>
        <v>0</v>
      </c>
      <c r="G14" s="344">
        <v>0</v>
      </c>
      <c r="H14" s="344">
        <v>0</v>
      </c>
      <c r="I14" s="345">
        <f t="shared" si="1"/>
        <v>0</v>
      </c>
      <c r="J14" s="339"/>
      <c r="K14" s="338"/>
      <c r="L14" s="346"/>
    </row>
    <row r="15" spans="1:12" ht="15" customHeight="1">
      <c r="A15" s="280"/>
      <c r="B15" s="343"/>
      <c r="C15" s="310" t="s">
        <v>265</v>
      </c>
      <c r="D15" s="344">
        <v>290335</v>
      </c>
      <c r="E15" s="344">
        <v>-263133.84000000003</v>
      </c>
      <c r="F15" s="344">
        <f t="shared" si="0"/>
        <v>27201.159999999974</v>
      </c>
      <c r="G15" s="344">
        <v>27201.16</v>
      </c>
      <c r="H15" s="344">
        <v>27201.16</v>
      </c>
      <c r="I15" s="345">
        <f t="shared" si="1"/>
        <v>0</v>
      </c>
      <c r="J15" s="339"/>
      <c r="K15" s="338"/>
      <c r="L15" s="346"/>
    </row>
    <row r="16" spans="1:12" ht="15" customHeight="1">
      <c r="A16" s="280"/>
      <c r="B16" s="343"/>
      <c r="C16" s="310" t="s">
        <v>266</v>
      </c>
      <c r="D16" s="344">
        <v>0</v>
      </c>
      <c r="E16" s="344">
        <v>0</v>
      </c>
      <c r="F16" s="344">
        <v>0</v>
      </c>
      <c r="G16" s="344">
        <v>0</v>
      </c>
      <c r="H16" s="344">
        <v>0</v>
      </c>
      <c r="I16" s="345">
        <f t="shared" si="1"/>
        <v>0</v>
      </c>
      <c r="J16" s="339"/>
      <c r="K16" s="338"/>
      <c r="L16" s="346"/>
    </row>
    <row r="17" spans="1:12" ht="15" customHeight="1">
      <c r="A17" s="280"/>
      <c r="B17" s="343"/>
      <c r="C17" s="310" t="s">
        <v>267</v>
      </c>
      <c r="D17" s="344">
        <v>0</v>
      </c>
      <c r="E17" s="344">
        <v>173814.98</v>
      </c>
      <c r="F17" s="344">
        <v>173814.98</v>
      </c>
      <c r="G17" s="344">
        <v>173814.98</v>
      </c>
      <c r="H17" s="344">
        <v>173814.98</v>
      </c>
      <c r="I17" s="345">
        <f t="shared" si="1"/>
        <v>0</v>
      </c>
      <c r="J17" s="339"/>
      <c r="K17" s="338"/>
      <c r="L17" s="346"/>
    </row>
    <row r="18" spans="1:12" ht="15" customHeight="1">
      <c r="A18" s="280"/>
      <c r="B18" s="622" t="s">
        <v>81</v>
      </c>
      <c r="C18" s="623"/>
      <c r="D18" s="345">
        <f>SUM(D19:D27)</f>
        <v>744099</v>
      </c>
      <c r="E18" s="345">
        <f>SUM(E19:E27)</f>
        <v>-207141.41</v>
      </c>
      <c r="F18" s="345">
        <f t="shared" ref="F18:F48" si="2">D18+E18</f>
        <v>536957.59</v>
      </c>
      <c r="G18" s="345">
        <f>SUM(G19:G27)</f>
        <v>536957.58999999985</v>
      </c>
      <c r="H18" s="345">
        <f>SUM(H19:H27)</f>
        <v>536957.58999999985</v>
      </c>
      <c r="I18" s="345">
        <f t="shared" si="1"/>
        <v>0</v>
      </c>
      <c r="J18" s="339"/>
      <c r="K18" s="338"/>
      <c r="L18" s="139"/>
    </row>
    <row r="19" spans="1:12" ht="15" customHeight="1">
      <c r="A19" s="280"/>
      <c r="B19" s="343"/>
      <c r="C19" s="310" t="s">
        <v>268</v>
      </c>
      <c r="D19" s="344">
        <v>555980</v>
      </c>
      <c r="E19" s="344">
        <v>-232991.09</v>
      </c>
      <c r="F19" s="344">
        <f t="shared" si="2"/>
        <v>322988.91000000003</v>
      </c>
      <c r="G19" s="344">
        <v>322988.90999999997</v>
      </c>
      <c r="H19" s="344">
        <v>322988.90999999997</v>
      </c>
      <c r="I19" s="345">
        <f t="shared" si="1"/>
        <v>0</v>
      </c>
      <c r="J19" s="339"/>
      <c r="K19" s="338"/>
      <c r="L19" s="346"/>
    </row>
    <row r="20" spans="1:12" ht="15" customHeight="1">
      <c r="A20" s="280"/>
      <c r="B20" s="343"/>
      <c r="C20" s="310" t="s">
        <v>269</v>
      </c>
      <c r="D20" s="344">
        <v>31218</v>
      </c>
      <c r="E20" s="344">
        <v>15592.85</v>
      </c>
      <c r="F20" s="344">
        <f t="shared" si="2"/>
        <v>46810.85</v>
      </c>
      <c r="G20" s="344">
        <v>46810.85</v>
      </c>
      <c r="H20" s="344">
        <v>46810.85</v>
      </c>
      <c r="I20" s="345">
        <f t="shared" si="1"/>
        <v>0</v>
      </c>
      <c r="J20" s="339"/>
      <c r="K20" s="338"/>
      <c r="L20" s="346"/>
    </row>
    <row r="21" spans="1:12" ht="15" customHeight="1">
      <c r="A21" s="280"/>
      <c r="B21" s="343"/>
      <c r="C21" s="310" t="s">
        <v>270</v>
      </c>
      <c r="D21" s="344"/>
      <c r="E21" s="344">
        <v>0</v>
      </c>
      <c r="F21" s="344">
        <f t="shared" si="2"/>
        <v>0</v>
      </c>
      <c r="G21" s="344">
        <v>0</v>
      </c>
      <c r="H21" s="344">
        <v>0</v>
      </c>
      <c r="I21" s="345">
        <f t="shared" si="1"/>
        <v>0</v>
      </c>
      <c r="J21" s="339"/>
      <c r="K21" s="338"/>
      <c r="L21" s="346"/>
    </row>
    <row r="22" spans="1:12" ht="15" customHeight="1">
      <c r="A22" s="280"/>
      <c r="B22" s="343"/>
      <c r="C22" s="310" t="s">
        <v>271</v>
      </c>
      <c r="D22" s="344">
        <v>47827</v>
      </c>
      <c r="E22" s="344">
        <v>-3892.97</v>
      </c>
      <c r="F22" s="344">
        <f t="shared" si="2"/>
        <v>43934.03</v>
      </c>
      <c r="G22" s="344">
        <v>43934.03</v>
      </c>
      <c r="H22" s="344">
        <v>43934.03</v>
      </c>
      <c r="I22" s="345">
        <f t="shared" si="1"/>
        <v>0</v>
      </c>
      <c r="J22" s="339"/>
      <c r="K22" s="338"/>
      <c r="L22" s="346"/>
    </row>
    <row r="23" spans="1:12" ht="15" customHeight="1">
      <c r="A23" s="280"/>
      <c r="B23" s="343"/>
      <c r="C23" s="310" t="s">
        <v>272</v>
      </c>
      <c r="D23" s="344">
        <v>2189</v>
      </c>
      <c r="E23" s="344">
        <v>-549</v>
      </c>
      <c r="F23" s="344">
        <f t="shared" si="2"/>
        <v>1640</v>
      </c>
      <c r="G23" s="344">
        <v>1640</v>
      </c>
      <c r="H23" s="344">
        <v>1640</v>
      </c>
      <c r="I23" s="345">
        <f t="shared" si="1"/>
        <v>0</v>
      </c>
      <c r="J23" s="339"/>
      <c r="K23" s="338"/>
      <c r="L23" s="346"/>
    </row>
    <row r="24" spans="1:12" ht="15" customHeight="1">
      <c r="A24" s="280"/>
      <c r="B24" s="343"/>
      <c r="C24" s="310" t="s">
        <v>273</v>
      </c>
      <c r="D24" s="344">
        <v>38871</v>
      </c>
      <c r="E24" s="344">
        <v>64414.87</v>
      </c>
      <c r="F24" s="344">
        <f t="shared" si="2"/>
        <v>103285.87</v>
      </c>
      <c r="G24" s="344">
        <v>103285.87</v>
      </c>
      <c r="H24" s="344">
        <v>103285.87</v>
      </c>
      <c r="I24" s="345">
        <f t="shared" si="1"/>
        <v>0</v>
      </c>
      <c r="J24" s="339"/>
      <c r="K24" s="338"/>
      <c r="L24" s="346"/>
    </row>
    <row r="25" spans="1:12" ht="15" customHeight="1">
      <c r="A25" s="280"/>
      <c r="B25" s="343"/>
      <c r="C25" s="310" t="s">
        <v>274</v>
      </c>
      <c r="D25" s="344">
        <v>8610</v>
      </c>
      <c r="E25" s="344">
        <v>6645.96</v>
      </c>
      <c r="F25" s="344">
        <f t="shared" si="2"/>
        <v>15255.96</v>
      </c>
      <c r="G25" s="344">
        <v>15255.96</v>
      </c>
      <c r="H25" s="344">
        <v>15255.96</v>
      </c>
      <c r="I25" s="345">
        <f t="shared" si="1"/>
        <v>0</v>
      </c>
      <c r="J25" s="339"/>
      <c r="K25" s="338"/>
      <c r="L25" s="346"/>
    </row>
    <row r="26" spans="1:12" ht="15" customHeight="1">
      <c r="A26" s="280"/>
      <c r="B26" s="343"/>
      <c r="C26" s="310" t="s">
        <v>275</v>
      </c>
      <c r="D26" s="344">
        <v>6441</v>
      </c>
      <c r="E26" s="344">
        <v>-6441</v>
      </c>
      <c r="F26" s="344">
        <f t="shared" si="2"/>
        <v>0</v>
      </c>
      <c r="G26" s="344">
        <v>0</v>
      </c>
      <c r="H26" s="344">
        <v>0</v>
      </c>
      <c r="I26" s="345">
        <f t="shared" si="1"/>
        <v>0</v>
      </c>
      <c r="J26" s="339"/>
      <c r="K26" s="338"/>
      <c r="L26" s="346"/>
    </row>
    <row r="27" spans="1:12" ht="15" customHeight="1">
      <c r="A27" s="280"/>
      <c r="B27" s="343"/>
      <c r="C27" s="310" t="s">
        <v>276</v>
      </c>
      <c r="D27" s="344">
        <v>52963</v>
      </c>
      <c r="E27" s="344">
        <v>-49921.03</v>
      </c>
      <c r="F27" s="344">
        <f t="shared" si="2"/>
        <v>3041.9700000000012</v>
      </c>
      <c r="G27" s="344">
        <v>3041.97</v>
      </c>
      <c r="H27" s="344">
        <v>3041.97</v>
      </c>
      <c r="I27" s="345">
        <f t="shared" si="1"/>
        <v>0</v>
      </c>
      <c r="J27" s="339"/>
      <c r="K27" s="338"/>
      <c r="L27" s="346"/>
    </row>
    <row r="28" spans="1:12" ht="15" customHeight="1">
      <c r="A28" s="280"/>
      <c r="B28" s="622" t="s">
        <v>83</v>
      </c>
      <c r="C28" s="623"/>
      <c r="D28" s="345">
        <f>SUM(D29:D37)</f>
        <v>857079</v>
      </c>
      <c r="E28" s="345">
        <f>SUM(E29:E37)</f>
        <v>-331281.96999999997</v>
      </c>
      <c r="F28" s="345">
        <f t="shared" si="2"/>
        <v>525797.03</v>
      </c>
      <c r="G28" s="345">
        <f>SUM(G29:G37)</f>
        <v>525797.02999999991</v>
      </c>
      <c r="H28" s="345">
        <f>SUM(H29:H37)</f>
        <v>525797.02999999991</v>
      </c>
      <c r="I28" s="345">
        <f t="shared" si="1"/>
        <v>0</v>
      </c>
      <c r="J28" s="339"/>
      <c r="K28" s="338"/>
      <c r="L28" s="139"/>
    </row>
    <row r="29" spans="1:12" ht="15" customHeight="1">
      <c r="A29" s="280"/>
      <c r="B29" s="343"/>
      <c r="C29" s="310" t="s">
        <v>277</v>
      </c>
      <c r="D29" s="344">
        <v>116388</v>
      </c>
      <c r="E29" s="344">
        <v>-57463.360000000001</v>
      </c>
      <c r="F29" s="344">
        <f t="shared" si="2"/>
        <v>58924.639999999999</v>
      </c>
      <c r="G29" s="344">
        <v>58924.639999999999</v>
      </c>
      <c r="H29" s="344">
        <v>58924.639999999999</v>
      </c>
      <c r="I29" s="345">
        <f t="shared" si="1"/>
        <v>0</v>
      </c>
      <c r="J29" s="339"/>
      <c r="K29" s="338"/>
      <c r="L29" s="346"/>
    </row>
    <row r="30" spans="1:12" ht="15" customHeight="1">
      <c r="A30" s="280"/>
      <c r="B30" s="343"/>
      <c r="C30" s="310" t="s">
        <v>278</v>
      </c>
      <c r="D30" s="344">
        <v>0</v>
      </c>
      <c r="E30" s="344">
        <v>0</v>
      </c>
      <c r="F30" s="344">
        <f t="shared" si="2"/>
        <v>0</v>
      </c>
      <c r="G30" s="344">
        <v>0</v>
      </c>
      <c r="H30" s="344">
        <v>0</v>
      </c>
      <c r="I30" s="345">
        <f t="shared" si="1"/>
        <v>0</v>
      </c>
      <c r="J30" s="339"/>
      <c r="K30" s="338"/>
      <c r="L30" s="346"/>
    </row>
    <row r="31" spans="1:12" ht="15" customHeight="1">
      <c r="A31" s="280"/>
      <c r="B31" s="343"/>
      <c r="C31" s="310" t="s">
        <v>279</v>
      </c>
      <c r="D31" s="344">
        <v>154191</v>
      </c>
      <c r="E31" s="344">
        <v>-58235.91</v>
      </c>
      <c r="F31" s="344">
        <f t="shared" si="2"/>
        <v>95955.09</v>
      </c>
      <c r="G31" s="344">
        <v>95955.09</v>
      </c>
      <c r="H31" s="344">
        <v>95955.09</v>
      </c>
      <c r="I31" s="345">
        <f t="shared" si="1"/>
        <v>0</v>
      </c>
      <c r="J31" s="339"/>
      <c r="K31" s="338"/>
      <c r="L31" s="346"/>
    </row>
    <row r="32" spans="1:12" ht="15" customHeight="1">
      <c r="A32" s="280"/>
      <c r="B32" s="343"/>
      <c r="C32" s="310" t="s">
        <v>280</v>
      </c>
      <c r="D32" s="344">
        <v>23416</v>
      </c>
      <c r="E32" s="344">
        <v>41021.07</v>
      </c>
      <c r="F32" s="344">
        <f t="shared" si="2"/>
        <v>64437.07</v>
      </c>
      <c r="G32" s="344">
        <v>64437.07</v>
      </c>
      <c r="H32" s="344">
        <v>64437.07</v>
      </c>
      <c r="I32" s="345">
        <f t="shared" si="1"/>
        <v>0</v>
      </c>
      <c r="J32" s="339"/>
      <c r="K32" s="338"/>
      <c r="L32" s="346"/>
    </row>
    <row r="33" spans="1:12" ht="15" customHeight="1">
      <c r="A33" s="280"/>
      <c r="B33" s="343"/>
      <c r="C33" s="310" t="s">
        <v>281</v>
      </c>
      <c r="D33" s="344">
        <v>97887</v>
      </c>
      <c r="E33" s="344">
        <v>-4677.63</v>
      </c>
      <c r="F33" s="344">
        <f t="shared" si="2"/>
        <v>93209.37</v>
      </c>
      <c r="G33" s="344">
        <v>93209.37</v>
      </c>
      <c r="H33" s="344">
        <v>93209.37</v>
      </c>
      <c r="I33" s="345">
        <f t="shared" si="1"/>
        <v>0</v>
      </c>
      <c r="J33" s="339"/>
      <c r="K33" s="338"/>
      <c r="L33" s="346"/>
    </row>
    <row r="34" spans="1:12" ht="15" customHeight="1">
      <c r="A34" s="280"/>
      <c r="B34" s="343"/>
      <c r="C34" s="310" t="s">
        <v>282</v>
      </c>
      <c r="D34" s="344">
        <v>29583</v>
      </c>
      <c r="E34" s="344">
        <v>-14070.09</v>
      </c>
      <c r="F34" s="344">
        <f t="shared" si="2"/>
        <v>15512.91</v>
      </c>
      <c r="G34" s="344">
        <v>15512.91</v>
      </c>
      <c r="H34" s="344">
        <v>15512.91</v>
      </c>
      <c r="I34" s="345">
        <f t="shared" si="1"/>
        <v>0</v>
      </c>
      <c r="J34" s="339"/>
      <c r="K34" s="338"/>
      <c r="L34" s="346"/>
    </row>
    <row r="35" spans="1:12" ht="15" customHeight="1">
      <c r="A35" s="280"/>
      <c r="B35" s="343"/>
      <c r="C35" s="310" t="s">
        <v>283</v>
      </c>
      <c r="D35" s="344">
        <v>271937</v>
      </c>
      <c r="E35" s="344">
        <v>-117968.12</v>
      </c>
      <c r="F35" s="344">
        <f t="shared" si="2"/>
        <v>153968.88</v>
      </c>
      <c r="G35" s="344">
        <v>153968.88</v>
      </c>
      <c r="H35" s="344">
        <v>153968.88</v>
      </c>
      <c r="I35" s="345">
        <f t="shared" si="1"/>
        <v>0</v>
      </c>
      <c r="J35" s="339"/>
      <c r="K35" s="338"/>
      <c r="L35" s="346"/>
    </row>
    <row r="36" spans="1:12" ht="15" customHeight="1">
      <c r="A36" s="280"/>
      <c r="B36" s="343"/>
      <c r="C36" s="310" t="s">
        <v>284</v>
      </c>
      <c r="D36" s="344">
        <v>125670</v>
      </c>
      <c r="E36" s="344">
        <v>-97116.19</v>
      </c>
      <c r="F36" s="344">
        <f t="shared" si="2"/>
        <v>28553.809999999998</v>
      </c>
      <c r="G36" s="344">
        <v>28553.81</v>
      </c>
      <c r="H36" s="344">
        <v>28553.81</v>
      </c>
      <c r="I36" s="345">
        <f t="shared" si="1"/>
        <v>0</v>
      </c>
      <c r="J36" s="339"/>
      <c r="K36" s="338"/>
      <c r="L36" s="346"/>
    </row>
    <row r="37" spans="1:12" ht="15" customHeight="1">
      <c r="A37" s="280"/>
      <c r="B37" s="343"/>
      <c r="C37" s="310" t="s">
        <v>285</v>
      </c>
      <c r="D37" s="344">
        <v>38007</v>
      </c>
      <c r="E37" s="344">
        <v>-22771.74</v>
      </c>
      <c r="F37" s="344">
        <f t="shared" si="2"/>
        <v>15235.259999999998</v>
      </c>
      <c r="G37" s="344">
        <v>15235.26</v>
      </c>
      <c r="H37" s="344">
        <v>15235.26</v>
      </c>
      <c r="I37" s="345">
        <f t="shared" si="1"/>
        <v>0</v>
      </c>
      <c r="J37" s="339"/>
      <c r="K37" s="338"/>
      <c r="L37" s="346"/>
    </row>
    <row r="38" spans="1:12" ht="15" customHeight="1">
      <c r="A38" s="280"/>
      <c r="B38" s="622" t="s">
        <v>241</v>
      </c>
      <c r="C38" s="623"/>
      <c r="D38" s="345">
        <f>SUM(D39:D47)</f>
        <v>0</v>
      </c>
      <c r="E38" s="345">
        <f>SUM(E39:E47)</f>
        <v>0</v>
      </c>
      <c r="F38" s="345">
        <f t="shared" si="2"/>
        <v>0</v>
      </c>
      <c r="G38" s="345">
        <f>SUM(G39:G47)</f>
        <v>0</v>
      </c>
      <c r="H38" s="345">
        <f>SUM(H39:H47)</f>
        <v>0</v>
      </c>
      <c r="I38" s="345">
        <f t="shared" si="1"/>
        <v>0</v>
      </c>
      <c r="J38" s="339"/>
      <c r="K38" s="338"/>
      <c r="L38" s="139"/>
    </row>
    <row r="39" spans="1:12" ht="15" customHeight="1">
      <c r="A39" s="280"/>
      <c r="B39" s="343"/>
      <c r="C39" s="310" t="s">
        <v>88</v>
      </c>
      <c r="D39" s="344">
        <v>0</v>
      </c>
      <c r="E39" s="344">
        <v>0</v>
      </c>
      <c r="F39" s="344">
        <f t="shared" si="2"/>
        <v>0</v>
      </c>
      <c r="G39" s="344">
        <v>0</v>
      </c>
      <c r="H39" s="344">
        <v>0</v>
      </c>
      <c r="I39" s="345">
        <f t="shared" si="1"/>
        <v>0</v>
      </c>
      <c r="J39" s="339"/>
      <c r="K39" s="338"/>
      <c r="L39" s="139"/>
    </row>
    <row r="40" spans="1:12" ht="15" customHeight="1">
      <c r="A40" s="280"/>
      <c r="B40" s="343"/>
      <c r="C40" s="310" t="s">
        <v>90</v>
      </c>
      <c r="D40" s="344">
        <v>0</v>
      </c>
      <c r="E40" s="344">
        <v>0</v>
      </c>
      <c r="F40" s="344">
        <f t="shared" si="2"/>
        <v>0</v>
      </c>
      <c r="G40" s="344">
        <v>0</v>
      </c>
      <c r="H40" s="344">
        <v>0</v>
      </c>
      <c r="I40" s="345">
        <f t="shared" si="1"/>
        <v>0</v>
      </c>
      <c r="J40" s="339"/>
      <c r="K40" s="338"/>
      <c r="L40" s="139"/>
    </row>
    <row r="41" spans="1:12" ht="15" customHeight="1">
      <c r="A41" s="280"/>
      <c r="B41" s="343"/>
      <c r="C41" s="310" t="s">
        <v>92</v>
      </c>
      <c r="D41" s="344">
        <v>0</v>
      </c>
      <c r="E41" s="344">
        <v>0</v>
      </c>
      <c r="F41" s="344">
        <f t="shared" si="2"/>
        <v>0</v>
      </c>
      <c r="G41" s="344">
        <v>0</v>
      </c>
      <c r="H41" s="344">
        <v>0</v>
      </c>
      <c r="I41" s="345">
        <f t="shared" si="1"/>
        <v>0</v>
      </c>
      <c r="J41" s="339"/>
      <c r="K41" s="338"/>
      <c r="L41" s="139"/>
    </row>
    <row r="42" spans="1:12" ht="15" customHeight="1">
      <c r="A42" s="280"/>
      <c r="B42" s="343"/>
      <c r="C42" s="310" t="s">
        <v>93</v>
      </c>
      <c r="D42" s="344">
        <v>0</v>
      </c>
      <c r="E42" s="344">
        <v>0</v>
      </c>
      <c r="F42" s="344">
        <f t="shared" si="2"/>
        <v>0</v>
      </c>
      <c r="G42" s="344">
        <v>0</v>
      </c>
      <c r="H42" s="344">
        <v>0</v>
      </c>
      <c r="I42" s="345">
        <f t="shared" ref="I42:I73" si="3">F42-G42</f>
        <v>0</v>
      </c>
      <c r="J42" s="339"/>
      <c r="K42" s="338"/>
      <c r="L42" s="139"/>
    </row>
    <row r="43" spans="1:12" ht="15" customHeight="1">
      <c r="A43" s="280"/>
      <c r="B43" s="343"/>
      <c r="C43" s="310" t="s">
        <v>95</v>
      </c>
      <c r="D43" s="344">
        <v>0</v>
      </c>
      <c r="E43" s="344">
        <v>0</v>
      </c>
      <c r="F43" s="344">
        <f t="shared" si="2"/>
        <v>0</v>
      </c>
      <c r="G43" s="344">
        <v>0</v>
      </c>
      <c r="H43" s="344">
        <v>0</v>
      </c>
      <c r="I43" s="345">
        <f t="shared" si="3"/>
        <v>0</v>
      </c>
      <c r="J43" s="339"/>
      <c r="K43" s="338"/>
      <c r="L43" s="139"/>
    </row>
    <row r="44" spans="1:12" ht="15" customHeight="1">
      <c r="A44" s="280"/>
      <c r="B44" s="343"/>
      <c r="C44" s="310" t="s">
        <v>286</v>
      </c>
      <c r="D44" s="344">
        <v>0</v>
      </c>
      <c r="E44" s="344">
        <v>0</v>
      </c>
      <c r="F44" s="344">
        <f t="shared" si="2"/>
        <v>0</v>
      </c>
      <c r="G44" s="344">
        <v>0</v>
      </c>
      <c r="H44" s="344">
        <v>0</v>
      </c>
      <c r="I44" s="345">
        <f t="shared" si="3"/>
        <v>0</v>
      </c>
      <c r="J44" s="339"/>
      <c r="K44" s="338"/>
      <c r="L44" s="139"/>
    </row>
    <row r="45" spans="1:12" ht="15" customHeight="1">
      <c r="A45" s="280"/>
      <c r="B45" s="343"/>
      <c r="C45" s="310" t="s">
        <v>99</v>
      </c>
      <c r="D45" s="344">
        <v>0</v>
      </c>
      <c r="E45" s="344">
        <v>0</v>
      </c>
      <c r="F45" s="344">
        <f t="shared" si="2"/>
        <v>0</v>
      </c>
      <c r="G45" s="344">
        <v>0</v>
      </c>
      <c r="H45" s="344">
        <v>0</v>
      </c>
      <c r="I45" s="345">
        <f t="shared" si="3"/>
        <v>0</v>
      </c>
      <c r="J45" s="339"/>
      <c r="K45" s="338"/>
      <c r="L45" s="139"/>
    </row>
    <row r="46" spans="1:12" ht="15" customHeight="1">
      <c r="A46" s="280"/>
      <c r="B46" s="343"/>
      <c r="C46" s="310" t="s">
        <v>100</v>
      </c>
      <c r="D46" s="344">
        <v>0</v>
      </c>
      <c r="E46" s="344">
        <v>0</v>
      </c>
      <c r="F46" s="344">
        <f t="shared" si="2"/>
        <v>0</v>
      </c>
      <c r="G46" s="344">
        <v>0</v>
      </c>
      <c r="H46" s="344">
        <v>0</v>
      </c>
      <c r="I46" s="345">
        <f t="shared" si="3"/>
        <v>0</v>
      </c>
      <c r="J46" s="339"/>
      <c r="K46" s="338"/>
      <c r="L46" s="139"/>
    </row>
    <row r="47" spans="1:12" ht="15" customHeight="1">
      <c r="A47" s="280"/>
      <c r="B47" s="343"/>
      <c r="C47" s="310" t="s">
        <v>102</v>
      </c>
      <c r="D47" s="344">
        <v>0</v>
      </c>
      <c r="E47" s="344">
        <v>0</v>
      </c>
      <c r="F47" s="344">
        <f t="shared" si="2"/>
        <v>0</v>
      </c>
      <c r="G47" s="344">
        <v>0</v>
      </c>
      <c r="H47" s="344">
        <v>0</v>
      </c>
      <c r="I47" s="345">
        <f t="shared" si="3"/>
        <v>0</v>
      </c>
      <c r="J47" s="339"/>
      <c r="K47" s="338"/>
      <c r="L47" s="139"/>
    </row>
    <row r="48" spans="1:12" ht="15" customHeight="1">
      <c r="A48" s="280"/>
      <c r="B48" s="622" t="s">
        <v>287</v>
      </c>
      <c r="C48" s="623"/>
      <c r="D48" s="345">
        <f>SUM(D49:D57)</f>
        <v>98725</v>
      </c>
      <c r="E48" s="345">
        <f>SUM(E49:E57)</f>
        <v>-98725</v>
      </c>
      <c r="F48" s="345">
        <f t="shared" si="2"/>
        <v>0</v>
      </c>
      <c r="G48" s="345">
        <f>SUM(G49:G57)</f>
        <v>0</v>
      </c>
      <c r="H48" s="345">
        <f>SUM(H49:H57)</f>
        <v>0</v>
      </c>
      <c r="I48" s="345">
        <f t="shared" si="3"/>
        <v>0</v>
      </c>
      <c r="J48" s="339"/>
      <c r="K48" s="338"/>
      <c r="L48" s="139"/>
    </row>
    <row r="49" spans="1:12" ht="15" customHeight="1">
      <c r="A49" s="280"/>
      <c r="B49" s="343"/>
      <c r="C49" s="310" t="s">
        <v>288</v>
      </c>
      <c r="D49" s="344">
        <v>98725</v>
      </c>
      <c r="E49" s="344">
        <v>-98725</v>
      </c>
      <c r="F49" s="344">
        <v>0</v>
      </c>
      <c r="G49" s="344">
        <v>0</v>
      </c>
      <c r="H49" s="344">
        <v>0</v>
      </c>
      <c r="I49" s="345">
        <f t="shared" si="3"/>
        <v>0</v>
      </c>
      <c r="J49" s="339"/>
      <c r="K49" s="338"/>
      <c r="L49" s="346"/>
    </row>
    <row r="50" spans="1:12" ht="15" customHeight="1">
      <c r="A50" s="280"/>
      <c r="B50" s="343"/>
      <c r="C50" s="310" t="s">
        <v>289</v>
      </c>
      <c r="D50" s="344">
        <v>0</v>
      </c>
      <c r="E50" s="344">
        <v>0</v>
      </c>
      <c r="F50" s="344">
        <f t="shared" ref="F50:F81" si="4">D50+E50</f>
        <v>0</v>
      </c>
      <c r="G50" s="344">
        <v>0</v>
      </c>
      <c r="H50" s="344">
        <v>0</v>
      </c>
      <c r="I50" s="345">
        <f t="shared" si="3"/>
        <v>0</v>
      </c>
      <c r="J50" s="339"/>
      <c r="K50" s="338"/>
      <c r="L50" s="139"/>
    </row>
    <row r="51" spans="1:12" ht="15" customHeight="1">
      <c r="A51" s="280"/>
      <c r="B51" s="343"/>
      <c r="C51" s="310" t="s">
        <v>290</v>
      </c>
      <c r="D51" s="344">
        <v>0</v>
      </c>
      <c r="E51" s="344">
        <v>0</v>
      </c>
      <c r="F51" s="344">
        <f t="shared" si="4"/>
        <v>0</v>
      </c>
      <c r="G51" s="344">
        <v>0</v>
      </c>
      <c r="H51" s="344">
        <v>0</v>
      </c>
      <c r="I51" s="345">
        <f t="shared" si="3"/>
        <v>0</v>
      </c>
      <c r="J51" s="339"/>
      <c r="K51" s="338"/>
      <c r="L51" s="139"/>
    </row>
    <row r="52" spans="1:12" ht="15" customHeight="1">
      <c r="A52" s="280"/>
      <c r="B52" s="343"/>
      <c r="C52" s="310" t="s">
        <v>291</v>
      </c>
      <c r="D52" s="344">
        <v>0</v>
      </c>
      <c r="E52" s="344">
        <v>0</v>
      </c>
      <c r="F52" s="344">
        <f t="shared" si="4"/>
        <v>0</v>
      </c>
      <c r="G52" s="344">
        <v>0</v>
      </c>
      <c r="H52" s="344">
        <v>0</v>
      </c>
      <c r="I52" s="345">
        <f t="shared" si="3"/>
        <v>0</v>
      </c>
      <c r="J52" s="339"/>
      <c r="K52" s="338"/>
      <c r="L52" s="139"/>
    </row>
    <row r="53" spans="1:12" ht="15" customHeight="1">
      <c r="A53" s="280"/>
      <c r="B53" s="343"/>
      <c r="C53" s="310" t="s">
        <v>292</v>
      </c>
      <c r="D53" s="344">
        <v>0</v>
      </c>
      <c r="E53" s="344">
        <v>0</v>
      </c>
      <c r="F53" s="344">
        <f t="shared" si="4"/>
        <v>0</v>
      </c>
      <c r="G53" s="344">
        <v>0</v>
      </c>
      <c r="H53" s="344">
        <v>0</v>
      </c>
      <c r="I53" s="345">
        <f t="shared" si="3"/>
        <v>0</v>
      </c>
      <c r="J53" s="339"/>
      <c r="K53" s="338"/>
      <c r="L53" s="139"/>
    </row>
    <row r="54" spans="1:12" ht="15" customHeight="1">
      <c r="A54" s="280"/>
      <c r="B54" s="343"/>
      <c r="C54" s="310" t="s">
        <v>293</v>
      </c>
      <c r="D54" s="344">
        <v>0</v>
      </c>
      <c r="E54" s="344">
        <v>0</v>
      </c>
      <c r="F54" s="344">
        <f t="shared" si="4"/>
        <v>0</v>
      </c>
      <c r="G54" s="344">
        <v>0</v>
      </c>
      <c r="H54" s="344">
        <v>0</v>
      </c>
      <c r="I54" s="345">
        <f t="shared" si="3"/>
        <v>0</v>
      </c>
      <c r="J54" s="339"/>
      <c r="K54" s="338"/>
      <c r="L54" s="139"/>
    </row>
    <row r="55" spans="1:12" ht="15" customHeight="1">
      <c r="A55" s="280"/>
      <c r="B55" s="343"/>
      <c r="C55" s="310" t="s">
        <v>294</v>
      </c>
      <c r="D55" s="344">
        <v>0</v>
      </c>
      <c r="E55" s="344">
        <v>0</v>
      </c>
      <c r="F55" s="344">
        <f t="shared" si="4"/>
        <v>0</v>
      </c>
      <c r="G55" s="344">
        <v>0</v>
      </c>
      <c r="H55" s="344">
        <v>0</v>
      </c>
      <c r="I55" s="345">
        <f t="shared" si="3"/>
        <v>0</v>
      </c>
      <c r="J55" s="339"/>
      <c r="K55" s="338"/>
      <c r="L55" s="139"/>
    </row>
    <row r="56" spans="1:12" ht="15" customHeight="1">
      <c r="A56" s="280"/>
      <c r="B56" s="343"/>
      <c r="C56" s="310" t="s">
        <v>295</v>
      </c>
      <c r="D56" s="344">
        <v>0</v>
      </c>
      <c r="E56" s="344">
        <v>0</v>
      </c>
      <c r="F56" s="344">
        <f t="shared" si="4"/>
        <v>0</v>
      </c>
      <c r="G56" s="344">
        <v>0</v>
      </c>
      <c r="H56" s="344">
        <v>0</v>
      </c>
      <c r="I56" s="345">
        <f t="shared" si="3"/>
        <v>0</v>
      </c>
      <c r="J56" s="339"/>
      <c r="K56" s="338"/>
      <c r="L56" s="139"/>
    </row>
    <row r="57" spans="1:12" ht="15" customHeight="1">
      <c r="A57" s="280"/>
      <c r="B57" s="343"/>
      <c r="C57" s="310" t="s">
        <v>38</v>
      </c>
      <c r="D57" s="344">
        <v>0</v>
      </c>
      <c r="E57" s="344">
        <v>0</v>
      </c>
      <c r="F57" s="344">
        <f t="shared" si="4"/>
        <v>0</v>
      </c>
      <c r="G57" s="344">
        <v>0</v>
      </c>
      <c r="H57" s="344">
        <v>0</v>
      </c>
      <c r="I57" s="345">
        <f t="shared" si="3"/>
        <v>0</v>
      </c>
      <c r="J57" s="339"/>
      <c r="K57" s="338"/>
      <c r="L57" s="139"/>
    </row>
    <row r="58" spans="1:12" ht="15" customHeight="1">
      <c r="A58" s="280"/>
      <c r="B58" s="622" t="s">
        <v>124</v>
      </c>
      <c r="C58" s="623"/>
      <c r="D58" s="345">
        <f>SUM(D59:D61)</f>
        <v>14109</v>
      </c>
      <c r="E58" s="345">
        <f>SUM(E59:E61)</f>
        <v>-14109</v>
      </c>
      <c r="F58" s="345">
        <f t="shared" si="4"/>
        <v>0</v>
      </c>
      <c r="G58" s="345">
        <f>SUM(G59:G61)</f>
        <v>0</v>
      </c>
      <c r="H58" s="345">
        <f>SUM(H59:H61)</f>
        <v>0</v>
      </c>
      <c r="I58" s="345">
        <f t="shared" si="3"/>
        <v>0</v>
      </c>
      <c r="J58" s="339"/>
      <c r="K58" s="338"/>
      <c r="L58" s="139"/>
    </row>
    <row r="59" spans="1:12" ht="15" customHeight="1">
      <c r="A59" s="280"/>
      <c r="B59" s="343"/>
      <c r="C59" s="310" t="s">
        <v>296</v>
      </c>
      <c r="D59" s="344">
        <v>14109</v>
      </c>
      <c r="E59" s="344">
        <v>-14109</v>
      </c>
      <c r="F59" s="344">
        <f t="shared" si="4"/>
        <v>0</v>
      </c>
      <c r="G59" s="344">
        <v>0</v>
      </c>
      <c r="H59" s="344">
        <v>0</v>
      </c>
      <c r="I59" s="345">
        <f t="shared" si="3"/>
        <v>0</v>
      </c>
      <c r="J59" s="339"/>
      <c r="K59" s="338"/>
      <c r="L59" s="139"/>
    </row>
    <row r="60" spans="1:12" ht="15" customHeight="1">
      <c r="A60" s="280"/>
      <c r="B60" s="343"/>
      <c r="C60" s="310" t="s">
        <v>297</v>
      </c>
      <c r="D60" s="344">
        <v>0</v>
      </c>
      <c r="E60" s="344">
        <v>0</v>
      </c>
      <c r="F60" s="344">
        <f t="shared" si="4"/>
        <v>0</v>
      </c>
      <c r="G60" s="344">
        <v>0</v>
      </c>
      <c r="H60" s="344">
        <v>0</v>
      </c>
      <c r="I60" s="345">
        <f t="shared" si="3"/>
        <v>0</v>
      </c>
      <c r="J60" s="339"/>
      <c r="K60" s="338"/>
      <c r="L60" s="139"/>
    </row>
    <row r="61" spans="1:12" ht="15" customHeight="1">
      <c r="A61" s="280"/>
      <c r="B61" s="343"/>
      <c r="C61" s="310" t="s">
        <v>298</v>
      </c>
      <c r="D61" s="344">
        <v>0</v>
      </c>
      <c r="E61" s="344">
        <v>0</v>
      </c>
      <c r="F61" s="344">
        <f t="shared" si="4"/>
        <v>0</v>
      </c>
      <c r="G61" s="344">
        <v>0</v>
      </c>
      <c r="H61" s="344">
        <v>0</v>
      </c>
      <c r="I61" s="345">
        <f t="shared" si="3"/>
        <v>0</v>
      </c>
      <c r="J61" s="339"/>
      <c r="K61" s="338"/>
      <c r="L61" s="139"/>
    </row>
    <row r="62" spans="1:12" ht="15" customHeight="1">
      <c r="A62" s="280"/>
      <c r="B62" s="622" t="s">
        <v>299</v>
      </c>
      <c r="C62" s="623"/>
      <c r="D62" s="345">
        <f>SUM(D63:D69)</f>
        <v>0</v>
      </c>
      <c r="E62" s="345">
        <f>SUM(E63:E69)</f>
        <v>0</v>
      </c>
      <c r="F62" s="345">
        <f t="shared" si="4"/>
        <v>0</v>
      </c>
      <c r="G62" s="345">
        <f>SUM(G63:G69)</f>
        <v>0</v>
      </c>
      <c r="H62" s="345">
        <f>SUM(H63:H69)</f>
        <v>0</v>
      </c>
      <c r="I62" s="345">
        <f t="shared" si="3"/>
        <v>0</v>
      </c>
      <c r="J62" s="339"/>
      <c r="K62" s="338"/>
      <c r="L62" s="139"/>
    </row>
    <row r="63" spans="1:12" ht="15" customHeight="1">
      <c r="A63" s="280"/>
      <c r="B63" s="343"/>
      <c r="C63" s="310" t="s">
        <v>300</v>
      </c>
      <c r="D63" s="344">
        <v>0</v>
      </c>
      <c r="E63" s="344">
        <v>0</v>
      </c>
      <c r="F63" s="344">
        <f t="shared" si="4"/>
        <v>0</v>
      </c>
      <c r="G63" s="344">
        <v>0</v>
      </c>
      <c r="H63" s="344">
        <v>0</v>
      </c>
      <c r="I63" s="345">
        <f t="shared" si="3"/>
        <v>0</v>
      </c>
      <c r="J63" s="339"/>
      <c r="K63" s="338"/>
      <c r="L63" s="139"/>
    </row>
    <row r="64" spans="1:12" ht="15" customHeight="1">
      <c r="A64" s="280"/>
      <c r="B64" s="343"/>
      <c r="C64" s="310" t="s">
        <v>301</v>
      </c>
      <c r="D64" s="344">
        <v>0</v>
      </c>
      <c r="E64" s="344">
        <v>0</v>
      </c>
      <c r="F64" s="344">
        <f t="shared" si="4"/>
        <v>0</v>
      </c>
      <c r="G64" s="344">
        <v>0</v>
      </c>
      <c r="H64" s="344">
        <v>0</v>
      </c>
      <c r="I64" s="345">
        <f t="shared" si="3"/>
        <v>0</v>
      </c>
      <c r="J64" s="339"/>
      <c r="K64" s="338"/>
      <c r="L64" s="139"/>
    </row>
    <row r="65" spans="1:12" ht="15" customHeight="1">
      <c r="A65" s="280"/>
      <c r="B65" s="343"/>
      <c r="C65" s="310" t="s">
        <v>302</v>
      </c>
      <c r="D65" s="344">
        <v>0</v>
      </c>
      <c r="E65" s="344">
        <v>0</v>
      </c>
      <c r="F65" s="344">
        <f t="shared" si="4"/>
        <v>0</v>
      </c>
      <c r="G65" s="344">
        <v>0</v>
      </c>
      <c r="H65" s="344">
        <v>0</v>
      </c>
      <c r="I65" s="345">
        <f t="shared" si="3"/>
        <v>0</v>
      </c>
      <c r="J65" s="339"/>
      <c r="K65" s="338"/>
      <c r="L65" s="139"/>
    </row>
    <row r="66" spans="1:12" ht="15" customHeight="1">
      <c r="A66" s="280"/>
      <c r="B66" s="343"/>
      <c r="C66" s="310" t="s">
        <v>303</v>
      </c>
      <c r="D66" s="344">
        <v>0</v>
      </c>
      <c r="E66" s="344">
        <v>0</v>
      </c>
      <c r="F66" s="344">
        <f t="shared" si="4"/>
        <v>0</v>
      </c>
      <c r="G66" s="344">
        <v>0</v>
      </c>
      <c r="H66" s="344">
        <v>0</v>
      </c>
      <c r="I66" s="345">
        <f t="shared" si="3"/>
        <v>0</v>
      </c>
      <c r="J66" s="339"/>
      <c r="K66" s="338"/>
      <c r="L66" s="139"/>
    </row>
    <row r="67" spans="1:12" ht="15" customHeight="1">
      <c r="A67" s="280"/>
      <c r="B67" s="343"/>
      <c r="C67" s="310" t="s">
        <v>304</v>
      </c>
      <c r="D67" s="344">
        <v>0</v>
      </c>
      <c r="E67" s="344">
        <v>0</v>
      </c>
      <c r="F67" s="344">
        <f t="shared" si="4"/>
        <v>0</v>
      </c>
      <c r="G67" s="344">
        <v>0</v>
      </c>
      <c r="H67" s="344">
        <v>0</v>
      </c>
      <c r="I67" s="345">
        <f t="shared" si="3"/>
        <v>0</v>
      </c>
      <c r="J67" s="339"/>
      <c r="K67" s="338"/>
      <c r="L67" s="139"/>
    </row>
    <row r="68" spans="1:12" ht="15" customHeight="1">
      <c r="A68" s="280"/>
      <c r="B68" s="343"/>
      <c r="C68" s="310" t="s">
        <v>305</v>
      </c>
      <c r="D68" s="344">
        <v>0</v>
      </c>
      <c r="E68" s="344">
        <v>0</v>
      </c>
      <c r="F68" s="344">
        <f t="shared" si="4"/>
        <v>0</v>
      </c>
      <c r="G68" s="344">
        <v>0</v>
      </c>
      <c r="H68" s="344">
        <v>0</v>
      </c>
      <c r="I68" s="345">
        <f t="shared" si="3"/>
        <v>0</v>
      </c>
      <c r="J68" s="339"/>
      <c r="K68" s="338"/>
      <c r="L68" s="139"/>
    </row>
    <row r="69" spans="1:12" ht="15" customHeight="1">
      <c r="A69" s="280"/>
      <c r="B69" s="343"/>
      <c r="C69" s="310" t="s">
        <v>306</v>
      </c>
      <c r="D69" s="344">
        <v>0</v>
      </c>
      <c r="E69" s="344">
        <v>0</v>
      </c>
      <c r="F69" s="344">
        <f t="shared" si="4"/>
        <v>0</v>
      </c>
      <c r="G69" s="344">
        <v>0</v>
      </c>
      <c r="H69" s="344">
        <v>0</v>
      </c>
      <c r="I69" s="345">
        <f t="shared" si="3"/>
        <v>0</v>
      </c>
      <c r="J69" s="339"/>
      <c r="K69" s="338"/>
      <c r="L69" s="139"/>
    </row>
    <row r="70" spans="1:12" ht="15" customHeight="1">
      <c r="A70" s="280"/>
      <c r="B70" s="604" t="s">
        <v>96</v>
      </c>
      <c r="C70" s="601"/>
      <c r="D70" s="345">
        <f>SUM(D71:D73)</f>
        <v>0</v>
      </c>
      <c r="E70" s="345">
        <f>SUM(E71:E73)</f>
        <v>0</v>
      </c>
      <c r="F70" s="345">
        <f t="shared" si="4"/>
        <v>0</v>
      </c>
      <c r="G70" s="345">
        <f>SUM(G71:G73)</f>
        <v>0</v>
      </c>
      <c r="H70" s="345">
        <f>SUM(H71:H73)</f>
        <v>0</v>
      </c>
      <c r="I70" s="345">
        <f t="shared" si="3"/>
        <v>0</v>
      </c>
      <c r="J70" s="339"/>
      <c r="K70" s="338"/>
      <c r="L70" s="139"/>
    </row>
    <row r="71" spans="1:12" ht="15" customHeight="1">
      <c r="A71" s="280"/>
      <c r="B71" s="343"/>
      <c r="C71" s="310" t="s">
        <v>106</v>
      </c>
      <c r="D71" s="344">
        <v>0</v>
      </c>
      <c r="E71" s="344">
        <v>0</v>
      </c>
      <c r="F71" s="344">
        <f t="shared" si="4"/>
        <v>0</v>
      </c>
      <c r="G71" s="344">
        <v>0</v>
      </c>
      <c r="H71" s="344">
        <v>0</v>
      </c>
      <c r="I71" s="345">
        <f t="shared" si="3"/>
        <v>0</v>
      </c>
      <c r="J71" s="339"/>
      <c r="K71" s="338"/>
      <c r="L71" s="139"/>
    </row>
    <row r="72" spans="1:12" ht="15" customHeight="1">
      <c r="A72" s="280"/>
      <c r="B72" s="343"/>
      <c r="C72" s="310" t="s">
        <v>51</v>
      </c>
      <c r="D72" s="344">
        <v>0</v>
      </c>
      <c r="E72" s="344">
        <v>0</v>
      </c>
      <c r="F72" s="344">
        <f t="shared" si="4"/>
        <v>0</v>
      </c>
      <c r="G72" s="344">
        <v>0</v>
      </c>
      <c r="H72" s="344">
        <v>0</v>
      </c>
      <c r="I72" s="345">
        <f t="shared" si="3"/>
        <v>0</v>
      </c>
      <c r="J72" s="339"/>
      <c r="K72" s="338"/>
      <c r="L72" s="139"/>
    </row>
    <row r="73" spans="1:12" ht="15" customHeight="1">
      <c r="A73" s="280"/>
      <c r="B73" s="343"/>
      <c r="C73" s="310" t="s">
        <v>109</v>
      </c>
      <c r="D73" s="344">
        <v>0</v>
      </c>
      <c r="E73" s="344">
        <v>0</v>
      </c>
      <c r="F73" s="344">
        <f t="shared" si="4"/>
        <v>0</v>
      </c>
      <c r="G73" s="344">
        <v>0</v>
      </c>
      <c r="H73" s="344">
        <v>0</v>
      </c>
      <c r="I73" s="345">
        <f t="shared" si="3"/>
        <v>0</v>
      </c>
      <c r="J73" s="339"/>
      <c r="K73" s="338"/>
      <c r="L73" s="139"/>
    </row>
    <row r="74" spans="1:12" ht="15" customHeight="1">
      <c r="A74" s="280"/>
      <c r="B74" s="622" t="s">
        <v>307</v>
      </c>
      <c r="C74" s="623"/>
      <c r="D74" s="345">
        <f>SUM(D75:D81)</f>
        <v>0</v>
      </c>
      <c r="E74" s="345">
        <f>SUM(E75:E81)</f>
        <v>0</v>
      </c>
      <c r="F74" s="345">
        <f t="shared" si="4"/>
        <v>0</v>
      </c>
      <c r="G74" s="345">
        <f>SUM(G75:G81)</f>
        <v>0</v>
      </c>
      <c r="H74" s="345">
        <f>SUM(H75:H81)</f>
        <v>0</v>
      </c>
      <c r="I74" s="345">
        <f t="shared" ref="I74:I81" si="5">F74-G74</f>
        <v>0</v>
      </c>
      <c r="J74" s="339"/>
      <c r="K74" s="338"/>
      <c r="L74" s="139"/>
    </row>
    <row r="75" spans="1:12" ht="15" customHeight="1">
      <c r="A75" s="280"/>
      <c r="B75" s="343"/>
      <c r="C75" s="310" t="s">
        <v>308</v>
      </c>
      <c r="D75" s="344">
        <v>0</v>
      </c>
      <c r="E75" s="344">
        <v>0</v>
      </c>
      <c r="F75" s="344">
        <f t="shared" si="4"/>
        <v>0</v>
      </c>
      <c r="G75" s="344">
        <v>0</v>
      </c>
      <c r="H75" s="344">
        <v>0</v>
      </c>
      <c r="I75" s="345">
        <f t="shared" si="5"/>
        <v>0</v>
      </c>
      <c r="J75" s="339"/>
      <c r="K75" s="338"/>
      <c r="L75" s="139"/>
    </row>
    <row r="76" spans="1:12" ht="15" customHeight="1">
      <c r="A76" s="280"/>
      <c r="B76" s="343"/>
      <c r="C76" s="310" t="s">
        <v>112</v>
      </c>
      <c r="D76" s="344">
        <v>0</v>
      </c>
      <c r="E76" s="344">
        <v>0</v>
      </c>
      <c r="F76" s="344">
        <f t="shared" si="4"/>
        <v>0</v>
      </c>
      <c r="G76" s="344">
        <v>0</v>
      </c>
      <c r="H76" s="344">
        <v>0</v>
      </c>
      <c r="I76" s="345">
        <f t="shared" si="5"/>
        <v>0</v>
      </c>
      <c r="J76" s="339"/>
      <c r="K76" s="338"/>
      <c r="L76" s="139"/>
    </row>
    <row r="77" spans="1:12" ht="15" customHeight="1">
      <c r="A77" s="280"/>
      <c r="B77" s="343"/>
      <c r="C77" s="310" t="s">
        <v>113</v>
      </c>
      <c r="D77" s="344">
        <v>0</v>
      </c>
      <c r="E77" s="344">
        <v>0</v>
      </c>
      <c r="F77" s="344">
        <f t="shared" si="4"/>
        <v>0</v>
      </c>
      <c r="G77" s="344">
        <v>0</v>
      </c>
      <c r="H77" s="344">
        <v>0</v>
      </c>
      <c r="I77" s="345">
        <f t="shared" si="5"/>
        <v>0</v>
      </c>
      <c r="J77" s="339"/>
      <c r="K77" s="338"/>
      <c r="L77" s="139"/>
    </row>
    <row r="78" spans="1:12" ht="15" customHeight="1">
      <c r="A78" s="280"/>
      <c r="B78" s="343"/>
      <c r="C78" s="310" t="s">
        <v>114</v>
      </c>
      <c r="D78" s="344">
        <v>0</v>
      </c>
      <c r="E78" s="344">
        <v>0</v>
      </c>
      <c r="F78" s="344">
        <f t="shared" si="4"/>
        <v>0</v>
      </c>
      <c r="G78" s="344">
        <v>0</v>
      </c>
      <c r="H78" s="344">
        <v>0</v>
      </c>
      <c r="I78" s="345">
        <f t="shared" si="5"/>
        <v>0</v>
      </c>
      <c r="J78" s="339"/>
      <c r="K78" s="338"/>
      <c r="L78" s="139"/>
    </row>
    <row r="79" spans="1:12" ht="15" customHeight="1">
      <c r="A79" s="280"/>
      <c r="B79" s="343"/>
      <c r="C79" s="310" t="s">
        <v>115</v>
      </c>
      <c r="D79" s="344">
        <v>0</v>
      </c>
      <c r="E79" s="344">
        <v>0</v>
      </c>
      <c r="F79" s="344">
        <f t="shared" si="4"/>
        <v>0</v>
      </c>
      <c r="G79" s="344">
        <v>0</v>
      </c>
      <c r="H79" s="344">
        <v>0</v>
      </c>
      <c r="I79" s="345">
        <f t="shared" si="5"/>
        <v>0</v>
      </c>
      <c r="J79" s="339"/>
      <c r="K79" s="338"/>
      <c r="L79" s="139"/>
    </row>
    <row r="80" spans="1:12" ht="15" customHeight="1">
      <c r="A80" s="280"/>
      <c r="B80" s="343"/>
      <c r="C80" s="310" t="s">
        <v>116</v>
      </c>
      <c r="D80" s="344">
        <v>0</v>
      </c>
      <c r="E80" s="344">
        <v>0</v>
      </c>
      <c r="F80" s="344">
        <f t="shared" si="4"/>
        <v>0</v>
      </c>
      <c r="G80" s="344">
        <v>0</v>
      </c>
      <c r="H80" s="344">
        <v>0</v>
      </c>
      <c r="I80" s="345">
        <f t="shared" si="5"/>
        <v>0</v>
      </c>
      <c r="J80" s="339"/>
      <c r="K80" s="338"/>
      <c r="L80" s="139"/>
    </row>
    <row r="81" spans="1:12" ht="15" customHeight="1">
      <c r="A81" s="280"/>
      <c r="B81" s="347"/>
      <c r="C81" s="348" t="s">
        <v>309</v>
      </c>
      <c r="D81" s="303">
        <v>0</v>
      </c>
      <c r="E81" s="303">
        <v>0</v>
      </c>
      <c r="F81" s="303">
        <f t="shared" si="4"/>
        <v>0</v>
      </c>
      <c r="G81" s="303">
        <v>0</v>
      </c>
      <c r="H81" s="303">
        <v>0</v>
      </c>
      <c r="I81" s="349">
        <f t="shared" si="5"/>
        <v>0</v>
      </c>
      <c r="J81" s="339"/>
      <c r="K81" s="338"/>
      <c r="L81" s="139"/>
    </row>
    <row r="82" spans="1:12" ht="15" customHeight="1">
      <c r="A82" s="280"/>
      <c r="B82" s="350"/>
      <c r="C82" s="351" t="s">
        <v>259</v>
      </c>
      <c r="D82" s="352">
        <f t="shared" ref="D82:I82" si="6">D10+D18+D28+D38+D48+D58+D62+D70+D74</f>
        <v>3108079</v>
      </c>
      <c r="E82" s="352">
        <f t="shared" si="6"/>
        <v>-148951.31000000006</v>
      </c>
      <c r="F82" s="352">
        <f t="shared" si="6"/>
        <v>2959127.6899999995</v>
      </c>
      <c r="G82" s="352">
        <f t="shared" si="6"/>
        <v>2959127.69</v>
      </c>
      <c r="H82" s="352">
        <f t="shared" si="6"/>
        <v>2959127.69</v>
      </c>
      <c r="I82" s="352">
        <f t="shared" si="6"/>
        <v>0</v>
      </c>
      <c r="J82" s="339"/>
      <c r="K82" s="338"/>
      <c r="L82" s="139"/>
    </row>
    <row r="83" spans="1:12" ht="15" customHeight="1">
      <c r="A83" s="218"/>
      <c r="B83" s="353"/>
      <c r="C83" s="354"/>
      <c r="D83" s="354"/>
      <c r="E83" s="354"/>
      <c r="F83" s="354"/>
      <c r="G83" s="354"/>
      <c r="H83" s="354"/>
      <c r="I83" s="355"/>
      <c r="J83" s="222"/>
      <c r="K83" s="338"/>
      <c r="L83" s="139"/>
    </row>
    <row r="84" spans="1:12" ht="15.75" customHeight="1">
      <c r="A84" s="272"/>
      <c r="B84" s="338"/>
      <c r="C84" s="139"/>
      <c r="D84" s="356" t="str">
        <f>IF(P.Egr.Admva.!D14=D82," ","ERROR")</f>
        <v xml:space="preserve"> </v>
      </c>
      <c r="E84" s="356" t="str">
        <f>IF(P.Egr.Admva.!E14=E82," ","ERROR")</f>
        <v xml:space="preserve"> </v>
      </c>
      <c r="F84" s="356" t="str">
        <f>IF(P.Egr.Admva.!F14=F82," ","ERROR")</f>
        <v xml:space="preserve"> </v>
      </c>
      <c r="G84" s="356" t="str">
        <f>IF(P.Egr.Admva.!G14=G82," ","ERROR")</f>
        <v xml:space="preserve"> </v>
      </c>
      <c r="H84" s="356" t="str">
        <f>IF(P.Egr.Admva.!H14=H82," ","ERROR")</f>
        <v xml:space="preserve"> </v>
      </c>
      <c r="I84" s="357" t="str">
        <f>IF(P.Egr.Admva.!I14=I82," ","ERROR")</f>
        <v xml:space="preserve"> </v>
      </c>
      <c r="J84" s="274"/>
      <c r="K84" s="338"/>
      <c r="L84" s="139"/>
    </row>
  </sheetData>
  <mergeCells count="17">
    <mergeCell ref="B74:C74"/>
    <mergeCell ref="D7:H7"/>
    <mergeCell ref="B38:C38"/>
    <mergeCell ref="B4:I4"/>
    <mergeCell ref="B3:I3"/>
    <mergeCell ref="B62:C62"/>
    <mergeCell ref="B18:C18"/>
    <mergeCell ref="B7:C9"/>
    <mergeCell ref="B70:C70"/>
    <mergeCell ref="B1:I1"/>
    <mergeCell ref="B48:C48"/>
    <mergeCell ref="B2:I2"/>
    <mergeCell ref="B58:C58"/>
    <mergeCell ref="I7:I8"/>
    <mergeCell ref="B10:C10"/>
    <mergeCell ref="B5:I5"/>
    <mergeCell ref="B28:C28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showGridLines="0" workbookViewId="0"/>
  </sheetViews>
  <sheetFormatPr baseColWidth="10" defaultColWidth="10.85546875" defaultRowHeight="15" customHeight="1"/>
  <cols>
    <col min="1" max="1" width="2.42578125" style="358" customWidth="1"/>
    <col min="2" max="2" width="2" style="358" customWidth="1"/>
    <col min="3" max="3" width="45.85546875" style="358" customWidth="1"/>
    <col min="4" max="9" width="12.7109375" style="358" customWidth="1"/>
    <col min="10" max="10" width="4" style="358" customWidth="1"/>
    <col min="11" max="256" width="10.85546875" style="358" customWidth="1"/>
  </cols>
  <sheetData>
    <row r="1" spans="1:10" ht="15" customHeight="1">
      <c r="A1" s="215"/>
      <c r="B1" s="320"/>
      <c r="C1" s="320"/>
      <c r="D1" s="320"/>
      <c r="E1" s="320"/>
      <c r="F1" s="320"/>
      <c r="G1" s="320"/>
      <c r="H1" s="320"/>
      <c r="I1" s="320"/>
      <c r="J1" s="279"/>
    </row>
    <row r="2" spans="1:10" ht="15" customHeight="1">
      <c r="A2" s="280"/>
      <c r="B2" s="614" t="str">
        <f>EA!C1</f>
        <v>Cuenta Pública Primer Trimestre 2017</v>
      </c>
      <c r="C2" s="615"/>
      <c r="D2" s="615"/>
      <c r="E2" s="615"/>
      <c r="F2" s="615"/>
      <c r="G2" s="615"/>
      <c r="H2" s="615"/>
      <c r="I2" s="616"/>
      <c r="J2" s="281"/>
    </row>
    <row r="3" spans="1:10" ht="15" customHeight="1">
      <c r="A3" s="280"/>
      <c r="B3" s="597" t="str">
        <f>EA!C6</f>
        <v>UNIVERSIDAD PEDAGÓGICA DE DURANGO</v>
      </c>
      <c r="C3" s="598"/>
      <c r="D3" s="598"/>
      <c r="E3" s="598"/>
      <c r="F3" s="598"/>
      <c r="G3" s="598"/>
      <c r="H3" s="598"/>
      <c r="I3" s="599"/>
      <c r="J3" s="281"/>
    </row>
    <row r="4" spans="1:10" ht="15" customHeight="1">
      <c r="A4" s="280"/>
      <c r="B4" s="597" t="s">
        <v>250</v>
      </c>
      <c r="C4" s="598"/>
      <c r="D4" s="598"/>
      <c r="E4" s="598"/>
      <c r="F4" s="598"/>
      <c r="G4" s="598"/>
      <c r="H4" s="598"/>
      <c r="I4" s="599"/>
      <c r="J4" s="281"/>
    </row>
    <row r="5" spans="1:10" ht="15" customHeight="1">
      <c r="A5" s="280"/>
      <c r="B5" s="597" t="s">
        <v>310</v>
      </c>
      <c r="C5" s="598"/>
      <c r="D5" s="598"/>
      <c r="E5" s="598"/>
      <c r="F5" s="598"/>
      <c r="G5" s="598"/>
      <c r="H5" s="598"/>
      <c r="I5" s="599"/>
      <c r="J5" s="281"/>
    </row>
    <row r="6" spans="1:10" ht="15" customHeight="1">
      <c r="A6" s="280"/>
      <c r="B6" s="617" t="s">
        <v>221</v>
      </c>
      <c r="C6" s="618"/>
      <c r="D6" s="618"/>
      <c r="E6" s="618"/>
      <c r="F6" s="618"/>
      <c r="G6" s="618"/>
      <c r="H6" s="618"/>
      <c r="I6" s="619"/>
      <c r="J6" s="281"/>
    </row>
    <row r="7" spans="1:10" ht="15" customHeight="1">
      <c r="A7" s="218"/>
      <c r="B7" s="321"/>
      <c r="C7" s="321"/>
      <c r="D7" s="321"/>
      <c r="E7" s="321"/>
      <c r="F7" s="321"/>
      <c r="G7" s="321"/>
      <c r="H7" s="321"/>
      <c r="I7" s="321"/>
      <c r="J7" s="224"/>
    </row>
    <row r="8" spans="1:10" ht="15" customHeight="1">
      <c r="A8" s="280"/>
      <c r="B8" s="626" t="s">
        <v>73</v>
      </c>
      <c r="C8" s="627"/>
      <c r="D8" s="608" t="s">
        <v>311</v>
      </c>
      <c r="E8" s="621"/>
      <c r="F8" s="621"/>
      <c r="G8" s="621"/>
      <c r="H8" s="621"/>
      <c r="I8" s="608" t="s">
        <v>253</v>
      </c>
      <c r="J8" s="281"/>
    </row>
    <row r="9" spans="1:10" ht="22.5" customHeight="1">
      <c r="A9" s="280"/>
      <c r="B9" s="628"/>
      <c r="C9" s="629"/>
      <c r="D9" s="288" t="s">
        <v>254</v>
      </c>
      <c r="E9" s="288" t="s">
        <v>255</v>
      </c>
      <c r="F9" s="288" t="s">
        <v>227</v>
      </c>
      <c r="G9" s="288" t="s">
        <v>228</v>
      </c>
      <c r="H9" s="288" t="s">
        <v>256</v>
      </c>
      <c r="I9" s="621"/>
      <c r="J9" s="281"/>
    </row>
    <row r="10" spans="1:10" ht="15" customHeight="1">
      <c r="A10" s="280"/>
      <c r="B10" s="630"/>
      <c r="C10" s="631"/>
      <c r="D10" s="322">
        <v>1</v>
      </c>
      <c r="E10" s="322">
        <v>2</v>
      </c>
      <c r="F10" s="288" t="s">
        <v>257</v>
      </c>
      <c r="G10" s="322">
        <v>4</v>
      </c>
      <c r="H10" s="322">
        <v>5</v>
      </c>
      <c r="I10" s="288" t="s">
        <v>258</v>
      </c>
      <c r="J10" s="281"/>
    </row>
    <row r="11" spans="1:10" ht="15" customHeight="1">
      <c r="A11" s="280"/>
      <c r="B11" s="323"/>
      <c r="C11" s="324"/>
      <c r="D11" s="325"/>
      <c r="E11" s="325"/>
      <c r="F11" s="325"/>
      <c r="G11" s="325"/>
      <c r="H11" s="325"/>
      <c r="I11" s="325"/>
      <c r="J11" s="281"/>
    </row>
    <row r="12" spans="1:10" ht="15" customHeight="1">
      <c r="A12" s="280"/>
      <c r="B12" s="359"/>
      <c r="C12" s="360" t="s">
        <v>312</v>
      </c>
      <c r="D12" s="344">
        <v>3108079</v>
      </c>
      <c r="E12" s="344">
        <v>-148951.31</v>
      </c>
      <c r="F12" s="344">
        <f>D12+E12</f>
        <v>2959127.69</v>
      </c>
      <c r="G12" s="344">
        <v>2959127.69</v>
      </c>
      <c r="H12" s="344">
        <v>2959127.69</v>
      </c>
      <c r="I12" s="344">
        <f>F12-G12</f>
        <v>0</v>
      </c>
      <c r="J12" s="281"/>
    </row>
    <row r="13" spans="1:10" ht="15" customHeight="1">
      <c r="A13" s="280"/>
      <c r="B13" s="361"/>
      <c r="C13" s="360" t="s">
        <v>313</v>
      </c>
      <c r="D13" s="344">
        <v>0</v>
      </c>
      <c r="E13" s="344">
        <v>0</v>
      </c>
      <c r="F13" s="344">
        <f>D13+E13</f>
        <v>0</v>
      </c>
      <c r="G13" s="344">
        <v>0</v>
      </c>
      <c r="H13" s="344">
        <v>0</v>
      </c>
      <c r="I13" s="344">
        <f>F13-G13</f>
        <v>0</v>
      </c>
      <c r="J13" s="281"/>
    </row>
    <row r="14" spans="1:10" ht="15" customHeight="1">
      <c r="A14" s="280"/>
      <c r="B14" s="361"/>
      <c r="C14" s="360" t="s">
        <v>314</v>
      </c>
      <c r="D14" s="344">
        <v>0</v>
      </c>
      <c r="E14" s="344">
        <v>0</v>
      </c>
      <c r="F14" s="344">
        <f>D14+E14</f>
        <v>0</v>
      </c>
      <c r="G14" s="344">
        <v>0</v>
      </c>
      <c r="H14" s="344">
        <v>0</v>
      </c>
      <c r="I14" s="344">
        <f>F14-G14</f>
        <v>0</v>
      </c>
      <c r="J14" s="281"/>
    </row>
    <row r="15" spans="1:10" ht="15" customHeight="1">
      <c r="A15" s="280"/>
      <c r="B15" s="361"/>
      <c r="C15" s="360" t="s">
        <v>95</v>
      </c>
      <c r="D15" s="344">
        <v>0</v>
      </c>
      <c r="E15" s="344">
        <v>0</v>
      </c>
      <c r="F15" s="344">
        <f>D15+E15</f>
        <v>0</v>
      </c>
      <c r="G15" s="344">
        <v>0</v>
      </c>
      <c r="H15" s="344">
        <v>0</v>
      </c>
      <c r="I15" s="344">
        <f>F15-G15</f>
        <v>0</v>
      </c>
      <c r="J15" s="281"/>
    </row>
    <row r="16" spans="1:10" ht="15" customHeight="1">
      <c r="A16" s="280"/>
      <c r="B16" s="361"/>
      <c r="C16" s="360" t="s">
        <v>106</v>
      </c>
      <c r="D16" s="344">
        <v>0</v>
      </c>
      <c r="E16" s="344">
        <v>0</v>
      </c>
      <c r="F16" s="344">
        <f>D16+E16</f>
        <v>0</v>
      </c>
      <c r="G16" s="344">
        <v>0</v>
      </c>
      <c r="H16" s="344">
        <v>0</v>
      </c>
      <c r="I16" s="344">
        <f>F16-G16</f>
        <v>0</v>
      </c>
      <c r="J16" s="281"/>
    </row>
    <row r="17" spans="1:10" ht="15" customHeight="1">
      <c r="A17" s="280"/>
      <c r="B17" s="362"/>
      <c r="C17" s="363"/>
      <c r="D17" s="364"/>
      <c r="E17" s="364"/>
      <c r="F17" s="364"/>
      <c r="G17" s="364"/>
      <c r="H17" s="364"/>
      <c r="I17" s="364"/>
      <c r="J17" s="281"/>
    </row>
    <row r="18" spans="1:10" ht="15" customHeight="1">
      <c r="A18" s="280"/>
      <c r="B18" s="350"/>
      <c r="C18" s="351" t="s">
        <v>259</v>
      </c>
      <c r="D18" s="365">
        <f>SUM(D12:D17)</f>
        <v>3108079</v>
      </c>
      <c r="E18" s="365">
        <f>SUM(E12:E17)</f>
        <v>-148951.31</v>
      </c>
      <c r="F18" s="365">
        <f>F12+F14+F16+F13</f>
        <v>2959127.69</v>
      </c>
      <c r="G18" s="365">
        <f>SUM(G12:G17)</f>
        <v>2959127.69</v>
      </c>
      <c r="H18" s="365">
        <f>SUM(H12:H17)</f>
        <v>2959127.69</v>
      </c>
      <c r="I18" s="365">
        <f>I12+I14+I16</f>
        <v>0</v>
      </c>
      <c r="J18" s="281"/>
    </row>
    <row r="19" spans="1:10" ht="15" customHeight="1">
      <c r="A19" s="218"/>
      <c r="B19" s="366"/>
      <c r="C19" s="366"/>
      <c r="D19" s="366"/>
      <c r="E19" s="366"/>
      <c r="F19" s="366"/>
      <c r="G19" s="366"/>
      <c r="H19" s="366"/>
      <c r="I19" s="366"/>
      <c r="J19" s="224"/>
    </row>
    <row r="20" spans="1:10" ht="15" customHeight="1">
      <c r="A20" s="218"/>
      <c r="B20" s="276"/>
      <c r="C20" s="341"/>
      <c r="D20" s="341"/>
      <c r="E20" s="341"/>
      <c r="F20" s="341"/>
      <c r="G20" s="341"/>
      <c r="H20" s="341"/>
      <c r="I20" s="272"/>
      <c r="J20" s="224"/>
    </row>
    <row r="21" spans="1:10" ht="15" customHeight="1">
      <c r="A21" s="272"/>
      <c r="B21" s="338"/>
      <c r="C21" s="139"/>
      <c r="D21" s="367" t="str">
        <f>IF(D18=P.Egr.Admva.!D14," ","ERROR")</f>
        <v xml:space="preserve"> </v>
      </c>
      <c r="E21" s="367" t="str">
        <f>IF(E18=P.Egr.Admva.!E14," ","ERROR")</f>
        <v xml:space="preserve"> </v>
      </c>
      <c r="F21" s="367" t="str">
        <f>IF(F18=P.Egr.Admva.!F14," ","ERROR")</f>
        <v xml:space="preserve"> </v>
      </c>
      <c r="G21" s="367" t="str">
        <f>IF(G18=P.Egr.Admva.!G14," ","ERROR")</f>
        <v xml:space="preserve"> </v>
      </c>
      <c r="H21" s="367" t="str">
        <f>IF(H18=P.Egr.Admva.!H14," ","ERROR")</f>
        <v xml:space="preserve"> </v>
      </c>
      <c r="I21" s="368" t="str">
        <f>IF(I18=P.Egr.Admva.!I14," ","ERROR")</f>
        <v xml:space="preserve"> </v>
      </c>
      <c r="J21" s="276"/>
    </row>
  </sheetData>
  <mergeCells count="8">
    <mergeCell ref="B2:I2"/>
    <mergeCell ref="B4:I4"/>
    <mergeCell ref="B6:I6"/>
    <mergeCell ref="B8:C10"/>
    <mergeCell ref="D8:H8"/>
    <mergeCell ref="B5:I5"/>
    <mergeCell ref="I8:I9"/>
    <mergeCell ref="B3:I3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showGridLines="0" workbookViewId="0"/>
  </sheetViews>
  <sheetFormatPr baseColWidth="10" defaultColWidth="10.85546875" defaultRowHeight="15" customHeight="1"/>
  <cols>
    <col min="1" max="1" width="1.42578125" style="369" customWidth="1"/>
    <col min="2" max="2" width="4.42578125" style="369" customWidth="1"/>
    <col min="3" max="3" width="60.28515625" style="369" customWidth="1"/>
    <col min="4" max="9" width="12.7109375" style="369" customWidth="1"/>
    <col min="10" max="10" width="3.28515625" style="369" customWidth="1"/>
    <col min="11" max="256" width="10.85546875" style="369" customWidth="1"/>
  </cols>
  <sheetData>
    <row r="1" spans="1:10" ht="8.25" customHeight="1">
      <c r="A1" s="215"/>
      <c r="B1" s="320"/>
      <c r="C1" s="320"/>
      <c r="D1" s="320"/>
      <c r="E1" s="320"/>
      <c r="F1" s="320"/>
      <c r="G1" s="320"/>
      <c r="H1" s="320"/>
      <c r="I1" s="320"/>
      <c r="J1" s="279"/>
    </row>
    <row r="2" spans="1:10" ht="15" customHeight="1">
      <c r="A2" s="280"/>
      <c r="B2" s="614" t="str">
        <f>EA!C1</f>
        <v>Cuenta Pública Primer Trimestre 2017</v>
      </c>
      <c r="C2" s="615"/>
      <c r="D2" s="615"/>
      <c r="E2" s="615"/>
      <c r="F2" s="615"/>
      <c r="G2" s="615"/>
      <c r="H2" s="615"/>
      <c r="I2" s="616"/>
      <c r="J2" s="281"/>
    </row>
    <row r="3" spans="1:10" ht="15" customHeight="1">
      <c r="A3" s="280"/>
      <c r="B3" s="597" t="str">
        <f>EA!C6</f>
        <v>UNIVERSIDAD PEDAGÓGICA DE DURANGO</v>
      </c>
      <c r="C3" s="598"/>
      <c r="D3" s="598"/>
      <c r="E3" s="598"/>
      <c r="F3" s="598"/>
      <c r="G3" s="598"/>
      <c r="H3" s="598"/>
      <c r="I3" s="599"/>
      <c r="J3" s="281"/>
    </row>
    <row r="4" spans="1:10" ht="15" customHeight="1">
      <c r="A4" s="280"/>
      <c r="B4" s="597" t="s">
        <v>250</v>
      </c>
      <c r="C4" s="598"/>
      <c r="D4" s="598"/>
      <c r="E4" s="598"/>
      <c r="F4" s="598"/>
      <c r="G4" s="598"/>
      <c r="H4" s="598"/>
      <c r="I4" s="599"/>
      <c r="J4" s="281"/>
    </row>
    <row r="5" spans="1:10" ht="15" customHeight="1">
      <c r="A5" s="280"/>
      <c r="B5" s="597" t="s">
        <v>315</v>
      </c>
      <c r="C5" s="598"/>
      <c r="D5" s="598"/>
      <c r="E5" s="598"/>
      <c r="F5" s="598"/>
      <c r="G5" s="598"/>
      <c r="H5" s="598"/>
      <c r="I5" s="599"/>
      <c r="J5" s="281"/>
    </row>
    <row r="6" spans="1:10" ht="15" customHeight="1">
      <c r="A6" s="280"/>
      <c r="B6" s="617" t="s">
        <v>221</v>
      </c>
      <c r="C6" s="618"/>
      <c r="D6" s="618"/>
      <c r="E6" s="618"/>
      <c r="F6" s="618"/>
      <c r="G6" s="618"/>
      <c r="H6" s="618"/>
      <c r="I6" s="619"/>
      <c r="J6" s="281"/>
    </row>
    <row r="7" spans="1:10" ht="9" customHeight="1">
      <c r="A7" s="218"/>
      <c r="B7" s="321"/>
      <c r="C7" s="321"/>
      <c r="D7" s="321"/>
      <c r="E7" s="321"/>
      <c r="F7" s="321"/>
      <c r="G7" s="321"/>
      <c r="H7" s="321"/>
      <c r="I7" s="321"/>
      <c r="J7" s="224"/>
    </row>
    <row r="8" spans="1:10" ht="15" customHeight="1">
      <c r="A8" s="280"/>
      <c r="B8" s="602" t="s">
        <v>73</v>
      </c>
      <c r="C8" s="620"/>
      <c r="D8" s="608" t="s">
        <v>252</v>
      </c>
      <c r="E8" s="621"/>
      <c r="F8" s="621"/>
      <c r="G8" s="621"/>
      <c r="H8" s="621"/>
      <c r="I8" s="608" t="s">
        <v>253</v>
      </c>
      <c r="J8" s="281"/>
    </row>
    <row r="9" spans="1:10" ht="22.5" customHeight="1">
      <c r="A9" s="280"/>
      <c r="B9" s="620"/>
      <c r="C9" s="620"/>
      <c r="D9" s="288" t="s">
        <v>254</v>
      </c>
      <c r="E9" s="288" t="s">
        <v>255</v>
      </c>
      <c r="F9" s="288" t="s">
        <v>227</v>
      </c>
      <c r="G9" s="288" t="s">
        <v>228</v>
      </c>
      <c r="H9" s="288" t="s">
        <v>256</v>
      </c>
      <c r="I9" s="621"/>
      <c r="J9" s="281"/>
    </row>
    <row r="10" spans="1:10" ht="15" customHeight="1">
      <c r="A10" s="280"/>
      <c r="B10" s="620"/>
      <c r="C10" s="620"/>
      <c r="D10" s="322">
        <v>1</v>
      </c>
      <c r="E10" s="322">
        <v>2</v>
      </c>
      <c r="F10" s="288" t="s">
        <v>257</v>
      </c>
      <c r="G10" s="322">
        <v>4</v>
      </c>
      <c r="H10" s="322">
        <v>5</v>
      </c>
      <c r="I10" s="288" t="s">
        <v>258</v>
      </c>
      <c r="J10" s="281"/>
    </row>
    <row r="11" spans="1:10" ht="8.1" customHeight="1">
      <c r="A11" s="280"/>
      <c r="B11" s="370"/>
      <c r="C11" s="324"/>
      <c r="D11" s="325"/>
      <c r="E11" s="325"/>
      <c r="F11" s="325"/>
      <c r="G11" s="325"/>
      <c r="H11" s="325"/>
      <c r="I11" s="325"/>
      <c r="J11" s="281"/>
    </row>
    <row r="12" spans="1:10" ht="15" customHeight="1">
      <c r="A12" s="280"/>
      <c r="B12" s="632" t="s">
        <v>316</v>
      </c>
      <c r="C12" s="633"/>
      <c r="D12" s="371">
        <f t="shared" ref="D12:I12" si="0">SUM(D13:D20)</f>
        <v>0</v>
      </c>
      <c r="E12" s="371">
        <f t="shared" si="0"/>
        <v>0</v>
      </c>
      <c r="F12" s="371">
        <f t="shared" si="0"/>
        <v>0</v>
      </c>
      <c r="G12" s="371">
        <f t="shared" si="0"/>
        <v>0</v>
      </c>
      <c r="H12" s="371">
        <f t="shared" si="0"/>
        <v>0</v>
      </c>
      <c r="I12" s="371">
        <f t="shared" si="0"/>
        <v>0</v>
      </c>
      <c r="J12" s="281"/>
    </row>
    <row r="13" spans="1:10" ht="15" customHeight="1">
      <c r="A13" s="280"/>
      <c r="B13" s="372"/>
      <c r="C13" s="373" t="s">
        <v>317</v>
      </c>
      <c r="D13" s="328">
        <v>0</v>
      </c>
      <c r="E13" s="328">
        <v>0</v>
      </c>
      <c r="F13" s="328">
        <f t="shared" ref="F13:F20" si="1">D13+E13</f>
        <v>0</v>
      </c>
      <c r="G13" s="328">
        <v>0</v>
      </c>
      <c r="H13" s="328">
        <v>0</v>
      </c>
      <c r="I13" s="328">
        <f t="shared" ref="I13:I20" si="2">F13-G13</f>
        <v>0</v>
      </c>
      <c r="J13" s="281"/>
    </row>
    <row r="14" spans="1:10" ht="15" customHeight="1">
      <c r="A14" s="280"/>
      <c r="B14" s="372"/>
      <c r="C14" s="373" t="s">
        <v>318</v>
      </c>
      <c r="D14" s="328">
        <v>0</v>
      </c>
      <c r="E14" s="328">
        <v>0</v>
      </c>
      <c r="F14" s="328">
        <f t="shared" si="1"/>
        <v>0</v>
      </c>
      <c r="G14" s="328">
        <v>0</v>
      </c>
      <c r="H14" s="328">
        <v>0</v>
      </c>
      <c r="I14" s="328">
        <f t="shared" si="2"/>
        <v>0</v>
      </c>
      <c r="J14" s="281"/>
    </row>
    <row r="15" spans="1:10" ht="15" customHeight="1">
      <c r="A15" s="280"/>
      <c r="B15" s="372"/>
      <c r="C15" s="373" t="s">
        <v>319</v>
      </c>
      <c r="D15" s="328">
        <v>0</v>
      </c>
      <c r="E15" s="328">
        <v>0</v>
      </c>
      <c r="F15" s="328">
        <f t="shared" si="1"/>
        <v>0</v>
      </c>
      <c r="G15" s="328">
        <v>0</v>
      </c>
      <c r="H15" s="328">
        <v>0</v>
      </c>
      <c r="I15" s="328">
        <f t="shared" si="2"/>
        <v>0</v>
      </c>
      <c r="J15" s="281"/>
    </row>
    <row r="16" spans="1:10" ht="15" customHeight="1">
      <c r="A16" s="280"/>
      <c r="B16" s="372"/>
      <c r="C16" s="373" t="s">
        <v>320</v>
      </c>
      <c r="D16" s="328">
        <v>0</v>
      </c>
      <c r="E16" s="328">
        <v>0</v>
      </c>
      <c r="F16" s="328">
        <f t="shared" si="1"/>
        <v>0</v>
      </c>
      <c r="G16" s="328">
        <v>0</v>
      </c>
      <c r="H16" s="328">
        <v>0</v>
      </c>
      <c r="I16" s="328">
        <f t="shared" si="2"/>
        <v>0</v>
      </c>
      <c r="J16" s="281"/>
    </row>
    <row r="17" spans="1:10" ht="15" customHeight="1">
      <c r="A17" s="280"/>
      <c r="B17" s="372"/>
      <c r="C17" s="373" t="s">
        <v>321</v>
      </c>
      <c r="D17" s="328">
        <v>0</v>
      </c>
      <c r="E17" s="328">
        <v>0</v>
      </c>
      <c r="F17" s="328">
        <f t="shared" si="1"/>
        <v>0</v>
      </c>
      <c r="G17" s="328">
        <v>0</v>
      </c>
      <c r="H17" s="328">
        <v>0</v>
      </c>
      <c r="I17" s="328">
        <f t="shared" si="2"/>
        <v>0</v>
      </c>
      <c r="J17" s="281"/>
    </row>
    <row r="18" spans="1:10" ht="15" customHeight="1">
      <c r="A18" s="280"/>
      <c r="B18" s="372"/>
      <c r="C18" s="373" t="s">
        <v>322</v>
      </c>
      <c r="D18" s="328">
        <v>0</v>
      </c>
      <c r="E18" s="328">
        <v>0</v>
      </c>
      <c r="F18" s="328">
        <f t="shared" si="1"/>
        <v>0</v>
      </c>
      <c r="G18" s="328">
        <v>0</v>
      </c>
      <c r="H18" s="328">
        <v>0</v>
      </c>
      <c r="I18" s="328">
        <f t="shared" si="2"/>
        <v>0</v>
      </c>
      <c r="J18" s="281"/>
    </row>
    <row r="19" spans="1:10" ht="15" customHeight="1">
      <c r="A19" s="280"/>
      <c r="B19" s="372"/>
      <c r="C19" s="373" t="s">
        <v>323</v>
      </c>
      <c r="D19" s="328">
        <v>0</v>
      </c>
      <c r="E19" s="328">
        <v>0</v>
      </c>
      <c r="F19" s="328">
        <f t="shared" si="1"/>
        <v>0</v>
      </c>
      <c r="G19" s="328">
        <v>0</v>
      </c>
      <c r="H19" s="328">
        <v>0</v>
      </c>
      <c r="I19" s="328">
        <f t="shared" si="2"/>
        <v>0</v>
      </c>
      <c r="J19" s="281"/>
    </row>
    <row r="20" spans="1:10" ht="15" customHeight="1">
      <c r="A20" s="280"/>
      <c r="B20" s="372"/>
      <c r="C20" s="373" t="s">
        <v>285</v>
      </c>
      <c r="D20" s="328">
        <v>0</v>
      </c>
      <c r="E20" s="328">
        <v>0</v>
      </c>
      <c r="F20" s="328">
        <f t="shared" si="1"/>
        <v>0</v>
      </c>
      <c r="G20" s="328">
        <v>0</v>
      </c>
      <c r="H20" s="328">
        <v>0</v>
      </c>
      <c r="I20" s="328">
        <f t="shared" si="2"/>
        <v>0</v>
      </c>
      <c r="J20" s="281"/>
    </row>
    <row r="21" spans="1:10" ht="8.1" customHeight="1">
      <c r="A21" s="280"/>
      <c r="B21" s="372"/>
      <c r="C21" s="374"/>
      <c r="D21" s="328"/>
      <c r="E21" s="328"/>
      <c r="F21" s="328"/>
      <c r="G21" s="328"/>
      <c r="H21" s="328"/>
      <c r="I21" s="328"/>
      <c r="J21" s="281"/>
    </row>
    <row r="22" spans="1:10" ht="15" customHeight="1">
      <c r="A22" s="280"/>
      <c r="B22" s="632" t="s">
        <v>324</v>
      </c>
      <c r="C22" s="633"/>
      <c r="D22" s="371">
        <f>SUM(D23:D29)</f>
        <v>3108079</v>
      </c>
      <c r="E22" s="371">
        <f>SUM(E23:E29)</f>
        <v>-148951.31</v>
      </c>
      <c r="F22" s="371">
        <f t="shared" ref="F22:F29" si="3">D22+E22</f>
        <v>2959127.69</v>
      </c>
      <c r="G22" s="371">
        <f>SUM(G23:G29)</f>
        <v>2959127.69</v>
      </c>
      <c r="H22" s="371">
        <f>SUM(H23:H29)</f>
        <v>2959127.69</v>
      </c>
      <c r="I22" s="371">
        <f t="shared" ref="I22:I29" si="4">F22-G22</f>
        <v>0</v>
      </c>
      <c r="J22" s="281"/>
    </row>
    <row r="23" spans="1:10" ht="15" customHeight="1">
      <c r="A23" s="280"/>
      <c r="B23" s="372"/>
      <c r="C23" s="373" t="s">
        <v>325</v>
      </c>
      <c r="D23" s="375">
        <v>0</v>
      </c>
      <c r="E23" s="375">
        <v>0</v>
      </c>
      <c r="F23" s="375">
        <f t="shared" si="3"/>
        <v>0</v>
      </c>
      <c r="G23" s="375">
        <v>0</v>
      </c>
      <c r="H23" s="375">
        <v>0</v>
      </c>
      <c r="I23" s="375">
        <f t="shared" si="4"/>
        <v>0</v>
      </c>
      <c r="J23" s="281"/>
    </row>
    <row r="24" spans="1:10" ht="15" customHeight="1">
      <c r="A24" s="280"/>
      <c r="B24" s="372"/>
      <c r="C24" s="373" t="s">
        <v>326</v>
      </c>
      <c r="D24" s="375">
        <v>0</v>
      </c>
      <c r="E24" s="375">
        <v>0</v>
      </c>
      <c r="F24" s="375">
        <f t="shared" si="3"/>
        <v>0</v>
      </c>
      <c r="G24" s="375">
        <v>0</v>
      </c>
      <c r="H24" s="375">
        <v>0</v>
      </c>
      <c r="I24" s="375">
        <f t="shared" si="4"/>
        <v>0</v>
      </c>
      <c r="J24" s="281"/>
    </row>
    <row r="25" spans="1:10" ht="15" customHeight="1">
      <c r="A25" s="280"/>
      <c r="B25" s="372"/>
      <c r="C25" s="373" t="s">
        <v>327</v>
      </c>
      <c r="D25" s="375">
        <v>0</v>
      </c>
      <c r="E25" s="375">
        <v>0</v>
      </c>
      <c r="F25" s="375">
        <f t="shared" si="3"/>
        <v>0</v>
      </c>
      <c r="G25" s="375">
        <v>0</v>
      </c>
      <c r="H25" s="375">
        <v>0</v>
      </c>
      <c r="I25" s="375">
        <f t="shared" si="4"/>
        <v>0</v>
      </c>
      <c r="J25" s="281"/>
    </row>
    <row r="26" spans="1:10" ht="15" customHeight="1">
      <c r="A26" s="280"/>
      <c r="B26" s="372"/>
      <c r="C26" s="373" t="s">
        <v>328</v>
      </c>
      <c r="D26" s="375">
        <v>0</v>
      </c>
      <c r="E26" s="375">
        <v>0</v>
      </c>
      <c r="F26" s="375">
        <f t="shared" si="3"/>
        <v>0</v>
      </c>
      <c r="G26" s="375">
        <v>0</v>
      </c>
      <c r="H26" s="375">
        <v>0</v>
      </c>
      <c r="I26" s="375">
        <f t="shared" si="4"/>
        <v>0</v>
      </c>
      <c r="J26" s="281"/>
    </row>
    <row r="27" spans="1:10" ht="15" customHeight="1">
      <c r="A27" s="280"/>
      <c r="B27" s="372"/>
      <c r="C27" s="373" t="s">
        <v>329</v>
      </c>
      <c r="D27" s="375">
        <v>3108079</v>
      </c>
      <c r="E27" s="375">
        <v>-148951.31</v>
      </c>
      <c r="F27" s="375">
        <f t="shared" si="3"/>
        <v>2959127.69</v>
      </c>
      <c r="G27" s="375">
        <v>2959127.69</v>
      </c>
      <c r="H27" s="375">
        <v>2959127.69</v>
      </c>
      <c r="I27" s="375">
        <f t="shared" si="4"/>
        <v>0</v>
      </c>
      <c r="J27" s="281"/>
    </row>
    <row r="28" spans="1:10" ht="15" customHeight="1">
      <c r="A28" s="280"/>
      <c r="B28" s="372"/>
      <c r="C28" s="373" t="s">
        <v>330</v>
      </c>
      <c r="D28" s="375">
        <v>0</v>
      </c>
      <c r="E28" s="375">
        <v>0</v>
      </c>
      <c r="F28" s="375">
        <f t="shared" si="3"/>
        <v>0</v>
      </c>
      <c r="G28" s="375">
        <v>0</v>
      </c>
      <c r="H28" s="375">
        <v>0</v>
      </c>
      <c r="I28" s="375">
        <f t="shared" si="4"/>
        <v>0</v>
      </c>
      <c r="J28" s="281"/>
    </row>
    <row r="29" spans="1:10" ht="15" customHeight="1">
      <c r="A29" s="280"/>
      <c r="B29" s="372"/>
      <c r="C29" s="373" t="s">
        <v>331</v>
      </c>
      <c r="D29" s="375">
        <v>0</v>
      </c>
      <c r="E29" s="375">
        <v>0</v>
      </c>
      <c r="F29" s="375">
        <f t="shared" si="3"/>
        <v>0</v>
      </c>
      <c r="G29" s="375">
        <v>0</v>
      </c>
      <c r="H29" s="375">
        <v>0</v>
      </c>
      <c r="I29" s="375">
        <f t="shared" si="4"/>
        <v>0</v>
      </c>
      <c r="J29" s="281"/>
    </row>
    <row r="30" spans="1:10" ht="8.1" customHeight="1">
      <c r="A30" s="280"/>
      <c r="B30" s="372"/>
      <c r="C30" s="374"/>
      <c r="D30" s="375"/>
      <c r="E30" s="375"/>
      <c r="F30" s="375"/>
      <c r="G30" s="375"/>
      <c r="H30" s="375"/>
      <c r="I30" s="375"/>
      <c r="J30" s="281"/>
    </row>
    <row r="31" spans="1:10" ht="15" customHeight="1">
      <c r="A31" s="280"/>
      <c r="B31" s="632" t="s">
        <v>332</v>
      </c>
      <c r="C31" s="633"/>
      <c r="D31" s="376">
        <f>SUM(D32:D40)</f>
        <v>0</v>
      </c>
      <c r="E31" s="376">
        <f>SUM(E32:E40)</f>
        <v>0</v>
      </c>
      <c r="F31" s="376">
        <f t="shared" ref="F31:F40" si="5">D31+E31</f>
        <v>0</v>
      </c>
      <c r="G31" s="376">
        <f>SUM(G32:G40)</f>
        <v>0</v>
      </c>
      <c r="H31" s="376">
        <f>SUM(H32:H40)</f>
        <v>0</v>
      </c>
      <c r="I31" s="376">
        <f t="shared" ref="I31:I40" si="6">F31-G31</f>
        <v>0</v>
      </c>
      <c r="J31" s="281"/>
    </row>
    <row r="32" spans="1:10" ht="15" customHeight="1">
      <c r="A32" s="280"/>
      <c r="B32" s="372"/>
      <c r="C32" s="373" t="s">
        <v>333</v>
      </c>
      <c r="D32" s="375">
        <v>0</v>
      </c>
      <c r="E32" s="375">
        <v>0</v>
      </c>
      <c r="F32" s="375">
        <f t="shared" si="5"/>
        <v>0</v>
      </c>
      <c r="G32" s="375">
        <v>0</v>
      </c>
      <c r="H32" s="375">
        <v>0</v>
      </c>
      <c r="I32" s="375">
        <f t="shared" si="6"/>
        <v>0</v>
      </c>
      <c r="J32" s="281"/>
    </row>
    <row r="33" spans="1:10" ht="15" customHeight="1">
      <c r="A33" s="280"/>
      <c r="B33" s="372"/>
      <c r="C33" s="373" t="s">
        <v>334</v>
      </c>
      <c r="D33" s="375">
        <v>0</v>
      </c>
      <c r="E33" s="375">
        <v>0</v>
      </c>
      <c r="F33" s="375">
        <f t="shared" si="5"/>
        <v>0</v>
      </c>
      <c r="G33" s="375">
        <v>0</v>
      </c>
      <c r="H33" s="375">
        <v>0</v>
      </c>
      <c r="I33" s="375">
        <f t="shared" si="6"/>
        <v>0</v>
      </c>
      <c r="J33" s="281"/>
    </row>
    <row r="34" spans="1:10" ht="15" customHeight="1">
      <c r="A34" s="280"/>
      <c r="B34" s="372"/>
      <c r="C34" s="373" t="s">
        <v>335</v>
      </c>
      <c r="D34" s="375">
        <v>0</v>
      </c>
      <c r="E34" s="375">
        <v>0</v>
      </c>
      <c r="F34" s="375">
        <f t="shared" si="5"/>
        <v>0</v>
      </c>
      <c r="G34" s="375">
        <v>0</v>
      </c>
      <c r="H34" s="375">
        <v>0</v>
      </c>
      <c r="I34" s="375">
        <f t="shared" si="6"/>
        <v>0</v>
      </c>
      <c r="J34" s="281"/>
    </row>
    <row r="35" spans="1:10" ht="15" customHeight="1">
      <c r="A35" s="280"/>
      <c r="B35" s="372"/>
      <c r="C35" s="373" t="s">
        <v>336</v>
      </c>
      <c r="D35" s="375">
        <v>0</v>
      </c>
      <c r="E35" s="375">
        <v>0</v>
      </c>
      <c r="F35" s="375">
        <f t="shared" si="5"/>
        <v>0</v>
      </c>
      <c r="G35" s="375">
        <v>0</v>
      </c>
      <c r="H35" s="375">
        <v>0</v>
      </c>
      <c r="I35" s="375">
        <f t="shared" si="6"/>
        <v>0</v>
      </c>
      <c r="J35" s="281"/>
    </row>
    <row r="36" spans="1:10" ht="15" customHeight="1">
      <c r="A36" s="280"/>
      <c r="B36" s="372"/>
      <c r="C36" s="373" t="s">
        <v>337</v>
      </c>
      <c r="D36" s="375">
        <v>0</v>
      </c>
      <c r="E36" s="375">
        <v>0</v>
      </c>
      <c r="F36" s="375">
        <f t="shared" si="5"/>
        <v>0</v>
      </c>
      <c r="G36" s="375">
        <v>0</v>
      </c>
      <c r="H36" s="375">
        <v>0</v>
      </c>
      <c r="I36" s="375">
        <f t="shared" si="6"/>
        <v>0</v>
      </c>
      <c r="J36" s="281"/>
    </row>
    <row r="37" spans="1:10" ht="15" customHeight="1">
      <c r="A37" s="280"/>
      <c r="B37" s="372"/>
      <c r="C37" s="373" t="s">
        <v>338</v>
      </c>
      <c r="D37" s="375">
        <v>0</v>
      </c>
      <c r="E37" s="375">
        <v>0</v>
      </c>
      <c r="F37" s="375">
        <f t="shared" si="5"/>
        <v>0</v>
      </c>
      <c r="G37" s="375">
        <v>0</v>
      </c>
      <c r="H37" s="375">
        <v>0</v>
      </c>
      <c r="I37" s="375">
        <f t="shared" si="6"/>
        <v>0</v>
      </c>
      <c r="J37" s="281"/>
    </row>
    <row r="38" spans="1:10" ht="15" customHeight="1">
      <c r="A38" s="280"/>
      <c r="B38" s="372"/>
      <c r="C38" s="373" t="s">
        <v>339</v>
      </c>
      <c r="D38" s="375">
        <v>0</v>
      </c>
      <c r="E38" s="375">
        <v>0</v>
      </c>
      <c r="F38" s="375">
        <f t="shared" si="5"/>
        <v>0</v>
      </c>
      <c r="G38" s="375">
        <v>0</v>
      </c>
      <c r="H38" s="375">
        <v>0</v>
      </c>
      <c r="I38" s="375">
        <f t="shared" si="6"/>
        <v>0</v>
      </c>
      <c r="J38" s="281"/>
    </row>
    <row r="39" spans="1:10" ht="15" customHeight="1">
      <c r="A39" s="280"/>
      <c r="B39" s="372"/>
      <c r="C39" s="373" t="s">
        <v>340</v>
      </c>
      <c r="D39" s="375">
        <v>0</v>
      </c>
      <c r="E39" s="375">
        <v>0</v>
      </c>
      <c r="F39" s="375">
        <f t="shared" si="5"/>
        <v>0</v>
      </c>
      <c r="G39" s="375">
        <v>0</v>
      </c>
      <c r="H39" s="375">
        <v>0</v>
      </c>
      <c r="I39" s="375">
        <f t="shared" si="6"/>
        <v>0</v>
      </c>
      <c r="J39" s="281"/>
    </row>
    <row r="40" spans="1:10" ht="15" customHeight="1">
      <c r="A40" s="280"/>
      <c r="B40" s="372"/>
      <c r="C40" s="373" t="s">
        <v>341</v>
      </c>
      <c r="D40" s="375">
        <v>0</v>
      </c>
      <c r="E40" s="375">
        <v>0</v>
      </c>
      <c r="F40" s="375">
        <f t="shared" si="5"/>
        <v>0</v>
      </c>
      <c r="G40" s="375">
        <v>0</v>
      </c>
      <c r="H40" s="375">
        <v>0</v>
      </c>
      <c r="I40" s="375">
        <f t="shared" si="6"/>
        <v>0</v>
      </c>
      <c r="J40" s="281"/>
    </row>
    <row r="41" spans="1:10" ht="15" customHeight="1">
      <c r="A41" s="280"/>
      <c r="B41" s="372"/>
      <c r="C41" s="374"/>
      <c r="D41" s="375"/>
      <c r="E41" s="375"/>
      <c r="F41" s="375"/>
      <c r="G41" s="375"/>
      <c r="H41" s="375"/>
      <c r="I41" s="375"/>
      <c r="J41" s="281"/>
    </row>
    <row r="42" spans="1:10" ht="15" customHeight="1">
      <c r="A42" s="280"/>
      <c r="B42" s="632" t="s">
        <v>342</v>
      </c>
      <c r="C42" s="633"/>
      <c r="D42" s="376">
        <f>SUM(D43:D46)</f>
        <v>0</v>
      </c>
      <c r="E42" s="376">
        <f>SUM(E43:E46)</f>
        <v>0</v>
      </c>
      <c r="F42" s="376">
        <f>D42+E42</f>
        <v>0</v>
      </c>
      <c r="G42" s="376">
        <f>SUM(G43:G46)</f>
        <v>0</v>
      </c>
      <c r="H42" s="376">
        <f>SUM(H43:H46)</f>
        <v>0</v>
      </c>
      <c r="I42" s="376">
        <f>F42-G42</f>
        <v>0</v>
      </c>
      <c r="J42" s="281"/>
    </row>
    <row r="43" spans="1:10" ht="15" customHeight="1">
      <c r="A43" s="280"/>
      <c r="B43" s="372"/>
      <c r="C43" s="373" t="s">
        <v>343</v>
      </c>
      <c r="D43" s="375">
        <v>0</v>
      </c>
      <c r="E43" s="375">
        <v>0</v>
      </c>
      <c r="F43" s="375">
        <f>D43+E43</f>
        <v>0</v>
      </c>
      <c r="G43" s="375">
        <v>0</v>
      </c>
      <c r="H43" s="375">
        <v>0</v>
      </c>
      <c r="I43" s="375">
        <f>F43-G43</f>
        <v>0</v>
      </c>
      <c r="J43" s="281"/>
    </row>
    <row r="44" spans="1:10" ht="22.5" customHeight="1">
      <c r="A44" s="280"/>
      <c r="B44" s="372"/>
      <c r="C44" s="373" t="s">
        <v>344</v>
      </c>
      <c r="D44" s="375">
        <v>0</v>
      </c>
      <c r="E44" s="375">
        <v>0</v>
      </c>
      <c r="F44" s="375">
        <f>D44+E44</f>
        <v>0</v>
      </c>
      <c r="G44" s="375">
        <v>0</v>
      </c>
      <c r="H44" s="375">
        <v>0</v>
      </c>
      <c r="I44" s="375">
        <f>F44-G44</f>
        <v>0</v>
      </c>
      <c r="J44" s="281"/>
    </row>
    <row r="45" spans="1:10" ht="15" customHeight="1">
      <c r="A45" s="280"/>
      <c r="B45" s="372"/>
      <c r="C45" s="373" t="s">
        <v>345</v>
      </c>
      <c r="D45" s="375">
        <v>0</v>
      </c>
      <c r="E45" s="375">
        <v>0</v>
      </c>
      <c r="F45" s="375">
        <f>D45+E45</f>
        <v>0</v>
      </c>
      <c r="G45" s="375">
        <v>0</v>
      </c>
      <c r="H45" s="375">
        <v>0</v>
      </c>
      <c r="I45" s="375">
        <f>F45-G45</f>
        <v>0</v>
      </c>
      <c r="J45" s="281"/>
    </row>
    <row r="46" spans="1:10" ht="15" customHeight="1">
      <c r="A46" s="280"/>
      <c r="B46" s="372"/>
      <c r="C46" s="373" t="s">
        <v>346</v>
      </c>
      <c r="D46" s="375">
        <v>0</v>
      </c>
      <c r="E46" s="375">
        <v>0</v>
      </c>
      <c r="F46" s="375">
        <f>D46+E46</f>
        <v>0</v>
      </c>
      <c r="G46" s="375">
        <v>0</v>
      </c>
      <c r="H46" s="375">
        <v>0</v>
      </c>
      <c r="I46" s="375">
        <f>F46-G46</f>
        <v>0</v>
      </c>
      <c r="J46" s="281"/>
    </row>
    <row r="47" spans="1:10" ht="15" customHeight="1">
      <c r="A47" s="280"/>
      <c r="B47" s="377"/>
      <c r="C47" s="378"/>
      <c r="D47" s="379"/>
      <c r="E47" s="379"/>
      <c r="F47" s="379"/>
      <c r="G47" s="379"/>
      <c r="H47" s="379"/>
      <c r="I47" s="379"/>
      <c r="J47" s="281"/>
    </row>
    <row r="48" spans="1:10" ht="24" customHeight="1">
      <c r="A48" s="280"/>
      <c r="B48" s="380"/>
      <c r="C48" s="381" t="s">
        <v>259</v>
      </c>
      <c r="D48" s="382">
        <f t="shared" ref="D48:I48" si="7">D12+D22+D31+D42</f>
        <v>3108079</v>
      </c>
      <c r="E48" s="382">
        <f t="shared" si="7"/>
        <v>-148951.31</v>
      </c>
      <c r="F48" s="382">
        <f t="shared" si="7"/>
        <v>2959127.69</v>
      </c>
      <c r="G48" s="382">
        <f t="shared" si="7"/>
        <v>2959127.69</v>
      </c>
      <c r="H48" s="382">
        <f t="shared" si="7"/>
        <v>2959127.69</v>
      </c>
      <c r="I48" s="382">
        <f t="shared" si="7"/>
        <v>0</v>
      </c>
      <c r="J48" s="281"/>
    </row>
    <row r="49" spans="1:10" ht="15" customHeight="1">
      <c r="A49" s="218"/>
      <c r="B49" s="353"/>
      <c r="C49" s="354"/>
      <c r="D49" s="354"/>
      <c r="E49" s="354"/>
      <c r="F49" s="354"/>
      <c r="G49" s="354"/>
      <c r="H49" s="354"/>
      <c r="I49" s="355"/>
      <c r="J49" s="224"/>
    </row>
    <row r="50" spans="1:10" ht="15.75" customHeight="1">
      <c r="A50" s="272"/>
      <c r="B50" s="338"/>
      <c r="C50" s="139"/>
      <c r="D50" s="383" t="str">
        <f>IF(D48=P.Egr.Admva.!D14," ","ERROR")</f>
        <v xml:space="preserve"> </v>
      </c>
      <c r="E50" s="383" t="str">
        <f>IF(E48=P.Egr.Admva.!E14," ","ERROR")</f>
        <v xml:space="preserve"> </v>
      </c>
      <c r="F50" s="383" t="str">
        <f>IF(F48=P.Egr.Admva.!F14," ","ERROR")</f>
        <v xml:space="preserve"> </v>
      </c>
      <c r="G50" s="383" t="str">
        <f>IF(G48=P.Egr.Admva.!G14," ","ERROR")</f>
        <v xml:space="preserve"> </v>
      </c>
      <c r="H50" s="383" t="str">
        <f>IF(H48=P.Egr.Admva.!H14," ","ERROR")</f>
        <v xml:space="preserve"> </v>
      </c>
      <c r="I50" s="384" t="str">
        <f>IF(I48=P.Egr.Admva.!I14," ","ERROR")</f>
        <v xml:space="preserve"> </v>
      </c>
      <c r="J50" s="276"/>
    </row>
  </sheetData>
  <mergeCells count="12">
    <mergeCell ref="B42:C42"/>
    <mergeCell ref="B3:I3"/>
    <mergeCell ref="I8:I9"/>
    <mergeCell ref="B12:C12"/>
    <mergeCell ref="B22:C22"/>
    <mergeCell ref="B2:I2"/>
    <mergeCell ref="B4:I4"/>
    <mergeCell ref="B31:C31"/>
    <mergeCell ref="B8:C10"/>
    <mergeCell ref="B5:I5"/>
    <mergeCell ref="D8:H8"/>
    <mergeCell ref="B6:I6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showGridLines="0" workbookViewId="0"/>
  </sheetViews>
  <sheetFormatPr baseColWidth="10" defaultColWidth="10.85546875" defaultRowHeight="15" customHeight="1"/>
  <cols>
    <col min="1" max="1" width="3" style="385" customWidth="1"/>
    <col min="2" max="2" width="18.42578125" style="385" customWidth="1"/>
    <col min="3" max="3" width="19" style="385" customWidth="1"/>
    <col min="4" max="7" width="10.85546875" style="385" customWidth="1"/>
    <col min="8" max="8" width="13.42578125" style="385" customWidth="1"/>
    <col min="9" max="9" width="10" style="385" customWidth="1"/>
    <col min="10" max="10" width="3" style="385" customWidth="1"/>
    <col min="11" max="256" width="10.85546875" style="385" customWidth="1"/>
  </cols>
  <sheetData>
    <row r="1" spans="1:10" ht="15" customHeight="1">
      <c r="A1" s="215"/>
      <c r="B1" s="278"/>
      <c r="C1" s="278"/>
      <c r="D1" s="278"/>
      <c r="E1" s="278"/>
      <c r="F1" s="278"/>
      <c r="G1" s="278"/>
      <c r="H1" s="278"/>
      <c r="I1" s="278"/>
      <c r="J1" s="279"/>
    </row>
    <row r="2" spans="1:10" ht="15" customHeight="1">
      <c r="A2" s="280"/>
      <c r="B2" s="614" t="str">
        <f>EA!C1</f>
        <v>Cuenta Pública Primer Trimestre 2017</v>
      </c>
      <c r="C2" s="615"/>
      <c r="D2" s="615"/>
      <c r="E2" s="615"/>
      <c r="F2" s="615"/>
      <c r="G2" s="615"/>
      <c r="H2" s="615"/>
      <c r="I2" s="616"/>
      <c r="J2" s="281"/>
    </row>
    <row r="3" spans="1:10" ht="15" customHeight="1">
      <c r="A3" s="280"/>
      <c r="B3" s="597" t="str">
        <f>EA!C6</f>
        <v>UNIVERSIDAD PEDAGÓGICA DE DURANGO</v>
      </c>
      <c r="C3" s="598"/>
      <c r="D3" s="598"/>
      <c r="E3" s="598"/>
      <c r="F3" s="598"/>
      <c r="G3" s="598"/>
      <c r="H3" s="598"/>
      <c r="I3" s="599"/>
      <c r="J3" s="281"/>
    </row>
    <row r="4" spans="1:10" ht="15" customHeight="1">
      <c r="A4" s="280"/>
      <c r="B4" s="597" t="s">
        <v>204</v>
      </c>
      <c r="C4" s="598"/>
      <c r="D4" s="598"/>
      <c r="E4" s="598"/>
      <c r="F4" s="598"/>
      <c r="G4" s="598"/>
      <c r="H4" s="598"/>
      <c r="I4" s="599"/>
      <c r="J4" s="281"/>
    </row>
    <row r="5" spans="1:10" ht="15" customHeight="1">
      <c r="A5" s="280"/>
      <c r="B5" s="617" t="s">
        <v>221</v>
      </c>
      <c r="C5" s="618"/>
      <c r="D5" s="618"/>
      <c r="E5" s="618"/>
      <c r="F5" s="618"/>
      <c r="G5" s="618"/>
      <c r="H5" s="618"/>
      <c r="I5" s="619"/>
      <c r="J5" s="281"/>
    </row>
    <row r="6" spans="1:10" ht="15" customHeight="1">
      <c r="A6" s="218"/>
      <c r="B6" s="284"/>
      <c r="C6" s="284"/>
      <c r="D6" s="284"/>
      <c r="E6" s="284"/>
      <c r="F6" s="284"/>
      <c r="G6" s="284"/>
      <c r="H6" s="284"/>
      <c r="I6" s="284"/>
      <c r="J6" s="224"/>
    </row>
    <row r="7" spans="1:10" ht="15" customHeight="1">
      <c r="A7" s="280"/>
      <c r="B7" s="636" t="s">
        <v>347</v>
      </c>
      <c r="C7" s="637"/>
      <c r="D7" s="636" t="s">
        <v>348</v>
      </c>
      <c r="E7" s="637"/>
      <c r="F7" s="636" t="s">
        <v>349</v>
      </c>
      <c r="G7" s="637"/>
      <c r="H7" s="636" t="s">
        <v>350</v>
      </c>
      <c r="I7" s="637"/>
      <c r="J7" s="281"/>
    </row>
    <row r="8" spans="1:10" ht="15" customHeight="1">
      <c r="A8" s="280"/>
      <c r="B8" s="637"/>
      <c r="C8" s="637"/>
      <c r="D8" s="636" t="s">
        <v>351</v>
      </c>
      <c r="E8" s="637"/>
      <c r="F8" s="636" t="s">
        <v>352</v>
      </c>
      <c r="G8" s="637"/>
      <c r="H8" s="636" t="s">
        <v>353</v>
      </c>
      <c r="I8" s="637"/>
      <c r="J8" s="281"/>
    </row>
    <row r="9" spans="1:10" ht="15" customHeight="1">
      <c r="A9" s="280"/>
      <c r="B9" s="643" t="s">
        <v>354</v>
      </c>
      <c r="C9" s="644"/>
      <c r="D9" s="644"/>
      <c r="E9" s="644"/>
      <c r="F9" s="644"/>
      <c r="G9" s="644"/>
      <c r="H9" s="644"/>
      <c r="I9" s="645"/>
      <c r="J9" s="281"/>
    </row>
    <row r="10" spans="1:10" ht="15" customHeight="1">
      <c r="A10" s="280"/>
      <c r="B10" s="634"/>
      <c r="C10" s="634"/>
      <c r="D10" s="635">
        <v>0</v>
      </c>
      <c r="E10" s="635"/>
      <c r="F10" s="635">
        <v>0</v>
      </c>
      <c r="G10" s="635"/>
      <c r="H10" s="638">
        <f t="shared" ref="H10:H19" si="0">D10-F10</f>
        <v>0</v>
      </c>
      <c r="I10" s="639"/>
      <c r="J10" s="281"/>
    </row>
    <row r="11" spans="1:10" ht="15" customHeight="1">
      <c r="A11" s="280"/>
      <c r="B11" s="634"/>
      <c r="C11" s="634"/>
      <c r="D11" s="635">
        <v>0</v>
      </c>
      <c r="E11" s="635"/>
      <c r="F11" s="635">
        <v>0</v>
      </c>
      <c r="G11" s="635"/>
      <c r="H11" s="638">
        <f t="shared" si="0"/>
        <v>0</v>
      </c>
      <c r="I11" s="639"/>
      <c r="J11" s="281"/>
    </row>
    <row r="12" spans="1:10" ht="15" customHeight="1">
      <c r="A12" s="280"/>
      <c r="B12" s="634"/>
      <c r="C12" s="634"/>
      <c r="D12" s="635">
        <v>0</v>
      </c>
      <c r="E12" s="635"/>
      <c r="F12" s="635">
        <v>0</v>
      </c>
      <c r="G12" s="635"/>
      <c r="H12" s="638">
        <f t="shared" si="0"/>
        <v>0</v>
      </c>
      <c r="I12" s="639"/>
      <c r="J12" s="281"/>
    </row>
    <row r="13" spans="1:10" ht="15" customHeight="1">
      <c r="A13" s="280"/>
      <c r="B13" s="634"/>
      <c r="C13" s="634"/>
      <c r="D13" s="635">
        <v>0</v>
      </c>
      <c r="E13" s="635"/>
      <c r="F13" s="635">
        <v>0</v>
      </c>
      <c r="G13" s="635"/>
      <c r="H13" s="638">
        <f t="shared" si="0"/>
        <v>0</v>
      </c>
      <c r="I13" s="639"/>
      <c r="J13" s="281"/>
    </row>
    <row r="14" spans="1:10" ht="15" customHeight="1">
      <c r="A14" s="280"/>
      <c r="B14" s="634"/>
      <c r="C14" s="634"/>
      <c r="D14" s="635">
        <v>0</v>
      </c>
      <c r="E14" s="635"/>
      <c r="F14" s="635">
        <v>0</v>
      </c>
      <c r="G14" s="635"/>
      <c r="H14" s="638">
        <f t="shared" si="0"/>
        <v>0</v>
      </c>
      <c r="I14" s="639"/>
      <c r="J14" s="281"/>
    </row>
    <row r="15" spans="1:10" ht="15" customHeight="1">
      <c r="A15" s="280"/>
      <c r="B15" s="634"/>
      <c r="C15" s="634"/>
      <c r="D15" s="635">
        <v>0</v>
      </c>
      <c r="E15" s="635"/>
      <c r="F15" s="635">
        <v>0</v>
      </c>
      <c r="G15" s="635"/>
      <c r="H15" s="638">
        <f t="shared" si="0"/>
        <v>0</v>
      </c>
      <c r="I15" s="639"/>
      <c r="J15" s="281"/>
    </row>
    <row r="16" spans="1:10" ht="15" customHeight="1">
      <c r="A16" s="280"/>
      <c r="B16" s="634"/>
      <c r="C16" s="634"/>
      <c r="D16" s="635">
        <v>0</v>
      </c>
      <c r="E16" s="635"/>
      <c r="F16" s="635">
        <v>0</v>
      </c>
      <c r="G16" s="635"/>
      <c r="H16" s="638">
        <f t="shared" si="0"/>
        <v>0</v>
      </c>
      <c r="I16" s="639"/>
      <c r="J16" s="281"/>
    </row>
    <row r="17" spans="1:10" ht="15" customHeight="1">
      <c r="A17" s="280"/>
      <c r="B17" s="634"/>
      <c r="C17" s="634"/>
      <c r="D17" s="635">
        <v>0</v>
      </c>
      <c r="E17" s="635"/>
      <c r="F17" s="635">
        <v>0</v>
      </c>
      <c r="G17" s="635"/>
      <c r="H17" s="638">
        <f t="shared" si="0"/>
        <v>0</v>
      </c>
      <c r="I17" s="639"/>
      <c r="J17" s="281"/>
    </row>
    <row r="18" spans="1:10" ht="15" customHeight="1">
      <c r="A18" s="280"/>
      <c r="B18" s="634"/>
      <c r="C18" s="634"/>
      <c r="D18" s="635">
        <v>0</v>
      </c>
      <c r="E18" s="635"/>
      <c r="F18" s="635">
        <v>0</v>
      </c>
      <c r="G18" s="635"/>
      <c r="H18" s="638">
        <f t="shared" si="0"/>
        <v>0</v>
      </c>
      <c r="I18" s="639"/>
      <c r="J18" s="281"/>
    </row>
    <row r="19" spans="1:10" ht="15" customHeight="1">
      <c r="A19" s="280"/>
      <c r="B19" s="642" t="s">
        <v>355</v>
      </c>
      <c r="C19" s="634"/>
      <c r="D19" s="635">
        <f>SUM(D10:E18)</f>
        <v>0</v>
      </c>
      <c r="E19" s="635"/>
      <c r="F19" s="635">
        <f>SUM(F10:G18)</f>
        <v>0</v>
      </c>
      <c r="G19" s="635"/>
      <c r="H19" s="638">
        <f t="shared" si="0"/>
        <v>0</v>
      </c>
      <c r="I19" s="639"/>
      <c r="J19" s="281"/>
    </row>
    <row r="20" spans="1:10" ht="15" customHeight="1">
      <c r="A20" s="280"/>
      <c r="B20" s="634"/>
      <c r="C20" s="634"/>
      <c r="D20" s="634"/>
      <c r="E20" s="634"/>
      <c r="F20" s="634"/>
      <c r="G20" s="634"/>
      <c r="H20" s="634"/>
      <c r="I20" s="634"/>
      <c r="J20" s="281"/>
    </row>
    <row r="21" spans="1:10" ht="15" customHeight="1">
      <c r="A21" s="280"/>
      <c r="B21" s="643" t="s">
        <v>356</v>
      </c>
      <c r="C21" s="644"/>
      <c r="D21" s="644"/>
      <c r="E21" s="644"/>
      <c r="F21" s="644"/>
      <c r="G21" s="644"/>
      <c r="H21" s="644"/>
      <c r="I21" s="645"/>
      <c r="J21" s="281"/>
    </row>
    <row r="22" spans="1:10" ht="15" customHeight="1">
      <c r="A22" s="280"/>
      <c r="B22" s="634"/>
      <c r="C22" s="634"/>
      <c r="D22" s="635">
        <v>0</v>
      </c>
      <c r="E22" s="635"/>
      <c r="F22" s="635">
        <v>0</v>
      </c>
      <c r="G22" s="635"/>
      <c r="H22" s="635"/>
      <c r="I22" s="635"/>
      <c r="J22" s="281"/>
    </row>
    <row r="23" spans="1:10" ht="15" customHeight="1">
      <c r="A23" s="280"/>
      <c r="B23" s="634"/>
      <c r="C23" s="634"/>
      <c r="D23" s="635">
        <v>0</v>
      </c>
      <c r="E23" s="635"/>
      <c r="F23" s="635">
        <v>0</v>
      </c>
      <c r="G23" s="635"/>
      <c r="H23" s="638">
        <f t="shared" ref="H23:H31" si="1">D23-F23</f>
        <v>0</v>
      </c>
      <c r="I23" s="639"/>
      <c r="J23" s="281"/>
    </row>
    <row r="24" spans="1:10" ht="15" customHeight="1">
      <c r="A24" s="280"/>
      <c r="B24" s="634"/>
      <c r="C24" s="634"/>
      <c r="D24" s="635">
        <v>0</v>
      </c>
      <c r="E24" s="635"/>
      <c r="F24" s="635">
        <v>0</v>
      </c>
      <c r="G24" s="635"/>
      <c r="H24" s="638">
        <f t="shared" si="1"/>
        <v>0</v>
      </c>
      <c r="I24" s="639"/>
      <c r="J24" s="281"/>
    </row>
    <row r="25" spans="1:10" ht="15" customHeight="1">
      <c r="A25" s="280"/>
      <c r="B25" s="634"/>
      <c r="C25" s="634"/>
      <c r="D25" s="635">
        <v>0</v>
      </c>
      <c r="E25" s="635"/>
      <c r="F25" s="635">
        <v>0</v>
      </c>
      <c r="G25" s="635"/>
      <c r="H25" s="638">
        <f t="shared" si="1"/>
        <v>0</v>
      </c>
      <c r="I25" s="639"/>
      <c r="J25" s="281"/>
    </row>
    <row r="26" spans="1:10" ht="15" customHeight="1">
      <c r="A26" s="280"/>
      <c r="B26" s="634"/>
      <c r="C26" s="634"/>
      <c r="D26" s="635">
        <v>0</v>
      </c>
      <c r="E26" s="635"/>
      <c r="F26" s="635">
        <v>0</v>
      </c>
      <c r="G26" s="635"/>
      <c r="H26" s="638">
        <f t="shared" si="1"/>
        <v>0</v>
      </c>
      <c r="I26" s="639"/>
      <c r="J26" s="281"/>
    </row>
    <row r="27" spans="1:10" ht="15" customHeight="1">
      <c r="A27" s="280"/>
      <c r="B27" s="634"/>
      <c r="C27" s="634"/>
      <c r="D27" s="635">
        <v>0</v>
      </c>
      <c r="E27" s="635"/>
      <c r="F27" s="635">
        <v>0</v>
      </c>
      <c r="G27" s="635"/>
      <c r="H27" s="638">
        <f t="shared" si="1"/>
        <v>0</v>
      </c>
      <c r="I27" s="639"/>
      <c r="J27" s="281"/>
    </row>
    <row r="28" spans="1:10" ht="15" customHeight="1">
      <c r="A28" s="280"/>
      <c r="B28" s="634"/>
      <c r="C28" s="634"/>
      <c r="D28" s="635">
        <v>0</v>
      </c>
      <c r="E28" s="635"/>
      <c r="F28" s="635">
        <v>0</v>
      </c>
      <c r="G28" s="635"/>
      <c r="H28" s="638">
        <f t="shared" si="1"/>
        <v>0</v>
      </c>
      <c r="I28" s="639"/>
      <c r="J28" s="281"/>
    </row>
    <row r="29" spans="1:10" ht="15" customHeight="1">
      <c r="A29" s="280"/>
      <c r="B29" s="634"/>
      <c r="C29" s="634"/>
      <c r="D29" s="635">
        <v>0</v>
      </c>
      <c r="E29" s="635"/>
      <c r="F29" s="635">
        <v>0</v>
      </c>
      <c r="G29" s="635"/>
      <c r="H29" s="638">
        <f t="shared" si="1"/>
        <v>0</v>
      </c>
      <c r="I29" s="639"/>
      <c r="J29" s="281"/>
    </row>
    <row r="30" spans="1:10" ht="15" customHeight="1">
      <c r="A30" s="280"/>
      <c r="B30" s="634"/>
      <c r="C30" s="634"/>
      <c r="D30" s="635">
        <v>0</v>
      </c>
      <c r="E30" s="635"/>
      <c r="F30" s="635">
        <v>0</v>
      </c>
      <c r="G30" s="635"/>
      <c r="H30" s="638">
        <f t="shared" si="1"/>
        <v>0</v>
      </c>
      <c r="I30" s="639"/>
      <c r="J30" s="281"/>
    </row>
    <row r="31" spans="1:10" ht="15" customHeight="1">
      <c r="A31" s="280"/>
      <c r="B31" s="642" t="s">
        <v>357</v>
      </c>
      <c r="C31" s="634"/>
      <c r="D31" s="635">
        <f>SUM(D22:E30)</f>
        <v>0</v>
      </c>
      <c r="E31" s="635"/>
      <c r="F31" s="635">
        <f>SUM(F22:G30)</f>
        <v>0</v>
      </c>
      <c r="G31" s="635"/>
      <c r="H31" s="635">
        <f t="shared" si="1"/>
        <v>0</v>
      </c>
      <c r="I31" s="635"/>
      <c r="J31" s="281"/>
    </row>
    <row r="32" spans="1:10" ht="15" customHeight="1">
      <c r="A32" s="280"/>
      <c r="B32" s="634"/>
      <c r="C32" s="634"/>
      <c r="D32" s="635"/>
      <c r="E32" s="635"/>
      <c r="F32" s="635"/>
      <c r="G32" s="635"/>
      <c r="H32" s="635"/>
      <c r="I32" s="635"/>
      <c r="J32" s="281"/>
    </row>
    <row r="33" spans="1:10" ht="15" customHeight="1">
      <c r="A33" s="280"/>
      <c r="B33" s="640" t="s">
        <v>135</v>
      </c>
      <c r="C33" s="641"/>
      <c r="D33" s="638">
        <f>D19+D31</f>
        <v>0</v>
      </c>
      <c r="E33" s="639"/>
      <c r="F33" s="638">
        <f>F19+F31</f>
        <v>0</v>
      </c>
      <c r="G33" s="639"/>
      <c r="H33" s="638">
        <f>H19+H31</f>
        <v>0</v>
      </c>
      <c r="I33" s="639"/>
      <c r="J33" s="281"/>
    </row>
    <row r="34" spans="1:10" ht="15" customHeight="1">
      <c r="A34" s="218"/>
      <c r="B34" s="284"/>
      <c r="C34" s="284"/>
      <c r="D34" s="284"/>
      <c r="E34" s="284"/>
      <c r="F34" s="284"/>
      <c r="G34" s="284"/>
      <c r="H34" s="284"/>
      <c r="I34" s="284"/>
      <c r="J34" s="224"/>
    </row>
    <row r="35" spans="1:10" ht="15" customHeight="1">
      <c r="A35" s="218"/>
      <c r="B35" s="284"/>
      <c r="C35" s="284"/>
      <c r="D35" s="284"/>
      <c r="E35" s="284"/>
      <c r="F35" s="284"/>
      <c r="G35" s="284"/>
      <c r="H35" s="284"/>
      <c r="I35" s="284"/>
      <c r="J35" s="224"/>
    </row>
    <row r="36" spans="1:10" ht="15" customHeight="1">
      <c r="A36" s="218"/>
      <c r="B36" s="284"/>
      <c r="C36" s="284"/>
      <c r="D36" s="284"/>
      <c r="E36" s="284"/>
      <c r="F36" s="284"/>
      <c r="G36" s="284"/>
      <c r="H36" s="284"/>
      <c r="I36" s="284"/>
      <c r="J36" s="224"/>
    </row>
    <row r="37" spans="1:10" ht="15" customHeight="1">
      <c r="A37" s="272"/>
      <c r="B37" s="386" t="s">
        <v>358</v>
      </c>
      <c r="C37" s="387"/>
      <c r="D37" s="387"/>
      <c r="E37" s="387"/>
      <c r="F37" s="387"/>
      <c r="G37" s="387"/>
      <c r="H37" s="387"/>
      <c r="I37" s="387"/>
      <c r="J37" s="276"/>
    </row>
  </sheetData>
  <mergeCells count="106">
    <mergeCell ref="B2:I2"/>
    <mergeCell ref="B14:C14"/>
    <mergeCell ref="H26:I26"/>
    <mergeCell ref="B3:I3"/>
    <mergeCell ref="H27:I27"/>
    <mergeCell ref="B4:I4"/>
    <mergeCell ref="B5:I5"/>
    <mergeCell ref="B7:C7"/>
    <mergeCell ref="B11:C11"/>
    <mergeCell ref="B25:C25"/>
    <mergeCell ref="D17:E17"/>
    <mergeCell ref="B21:I21"/>
    <mergeCell ref="D13:E13"/>
    <mergeCell ref="B22:C22"/>
    <mergeCell ref="D14:E14"/>
    <mergeCell ref="B23:C23"/>
    <mergeCell ref="D15:E15"/>
    <mergeCell ref="F7:G7"/>
    <mergeCell ref="B19:C19"/>
    <mergeCell ref="D11:E11"/>
    <mergeCell ref="B20:C20"/>
    <mergeCell ref="D12:E12"/>
    <mergeCell ref="B17:C17"/>
    <mergeCell ref="D10:E10"/>
    <mergeCell ref="B15:C15"/>
    <mergeCell ref="D7:E7"/>
    <mergeCell ref="B16:C16"/>
    <mergeCell ref="D8:E8"/>
    <mergeCell ref="B13:C13"/>
    <mergeCell ref="B12:C12"/>
    <mergeCell ref="B8:C8"/>
    <mergeCell ref="B9:I9"/>
    <mergeCell ref="H7:I7"/>
    <mergeCell ref="F10:G10"/>
    <mergeCell ref="B10:C10"/>
    <mergeCell ref="D31:E31"/>
    <mergeCell ref="F23:G23"/>
    <mergeCell ref="H15:I15"/>
    <mergeCell ref="F31:G31"/>
    <mergeCell ref="H23:I23"/>
    <mergeCell ref="B28:C28"/>
    <mergeCell ref="D20:E20"/>
    <mergeCell ref="F12:G12"/>
    <mergeCell ref="D28:E28"/>
    <mergeCell ref="F20:G20"/>
    <mergeCell ref="H12:I12"/>
    <mergeCell ref="F28:G28"/>
    <mergeCell ref="H20:I20"/>
    <mergeCell ref="H28:I28"/>
    <mergeCell ref="B29:C29"/>
    <mergeCell ref="F13:G13"/>
    <mergeCell ref="D29:E29"/>
    <mergeCell ref="H13:I13"/>
    <mergeCell ref="F29:G29"/>
    <mergeCell ref="H29:I29"/>
    <mergeCell ref="B26:C26"/>
    <mergeCell ref="D18:E18"/>
    <mergeCell ref="B18:C18"/>
    <mergeCell ref="B33:C33"/>
    <mergeCell ref="D25:E25"/>
    <mergeCell ref="F17:G17"/>
    <mergeCell ref="H32:I32"/>
    <mergeCell ref="D33:E33"/>
    <mergeCell ref="F25:G25"/>
    <mergeCell ref="H17:I17"/>
    <mergeCell ref="B30:C30"/>
    <mergeCell ref="D22:E22"/>
    <mergeCell ref="F33:G33"/>
    <mergeCell ref="H25:I25"/>
    <mergeCell ref="D30:E30"/>
    <mergeCell ref="F22:G22"/>
    <mergeCell ref="H33:I33"/>
    <mergeCell ref="F30:G30"/>
    <mergeCell ref="H22:I22"/>
    <mergeCell ref="H30:I30"/>
    <mergeCell ref="B31:C31"/>
    <mergeCell ref="D23:E23"/>
    <mergeCell ref="D26:E26"/>
    <mergeCell ref="F18:G18"/>
    <mergeCell ref="F26:G26"/>
    <mergeCell ref="H18:I18"/>
    <mergeCell ref="B27:C27"/>
    <mergeCell ref="B32:C32"/>
    <mergeCell ref="D24:E24"/>
    <mergeCell ref="F16:G16"/>
    <mergeCell ref="H8:I8"/>
    <mergeCell ref="H31:I31"/>
    <mergeCell ref="D32:E32"/>
    <mergeCell ref="F24:G24"/>
    <mergeCell ref="H16:I16"/>
    <mergeCell ref="F32:G32"/>
    <mergeCell ref="H24:I24"/>
    <mergeCell ref="F14:G14"/>
    <mergeCell ref="H14:I14"/>
    <mergeCell ref="F15:G15"/>
    <mergeCell ref="H10:I10"/>
    <mergeCell ref="D19:E19"/>
    <mergeCell ref="F11:G11"/>
    <mergeCell ref="D27:E27"/>
    <mergeCell ref="F19:G19"/>
    <mergeCell ref="H11:I11"/>
    <mergeCell ref="F27:G27"/>
    <mergeCell ref="H19:I19"/>
    <mergeCell ref="B24:C24"/>
    <mergeCell ref="D16:E16"/>
    <mergeCell ref="F8:G8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showGridLines="0" workbookViewId="0"/>
  </sheetViews>
  <sheetFormatPr baseColWidth="10" defaultColWidth="10.85546875" defaultRowHeight="15" customHeight="1"/>
  <cols>
    <col min="1" max="1" width="43.7109375" style="388" customWidth="1"/>
    <col min="2" max="2" width="28.85546875" style="388" customWidth="1"/>
    <col min="3" max="3" width="24.42578125" style="388" customWidth="1"/>
    <col min="4" max="256" width="10.85546875" style="388" customWidth="1"/>
  </cols>
  <sheetData>
    <row r="1" spans="1:5" ht="12.75" customHeight="1">
      <c r="A1" s="649" t="str">
        <f>EA!C1</f>
        <v>Cuenta Pública Primer Trimestre 2017</v>
      </c>
      <c r="B1" s="650"/>
      <c r="C1" s="651"/>
      <c r="D1" s="389"/>
      <c r="E1" s="139"/>
    </row>
    <row r="2" spans="1:5" ht="12.75" customHeight="1">
      <c r="A2" s="652" t="str">
        <f>EA!C6</f>
        <v>UNIVERSIDAD PEDAGÓGICA DE DURANGO</v>
      </c>
      <c r="B2" s="653"/>
      <c r="C2" s="654"/>
      <c r="D2" s="389"/>
      <c r="E2" s="139"/>
    </row>
    <row r="3" spans="1:5" ht="12.75" customHeight="1">
      <c r="A3" s="652" t="s">
        <v>359</v>
      </c>
      <c r="B3" s="653"/>
      <c r="C3" s="654"/>
      <c r="D3" s="389"/>
      <c r="E3" s="139"/>
    </row>
    <row r="4" spans="1:5" ht="12.75" customHeight="1">
      <c r="A4" s="655" t="s">
        <v>221</v>
      </c>
      <c r="B4" s="656"/>
      <c r="C4" s="657"/>
      <c r="D4" s="389"/>
      <c r="E4" s="139"/>
    </row>
    <row r="5" spans="1:5" ht="15" customHeight="1">
      <c r="A5" s="390"/>
      <c r="B5" s="284"/>
      <c r="C5" s="391"/>
      <c r="D5" s="139"/>
      <c r="E5" s="139"/>
    </row>
    <row r="6" spans="1:5" ht="15" customHeight="1">
      <c r="A6" s="392" t="s">
        <v>347</v>
      </c>
      <c r="B6" s="392" t="s">
        <v>228</v>
      </c>
      <c r="C6" s="392" t="s">
        <v>256</v>
      </c>
      <c r="D6" s="389"/>
      <c r="E6" s="139"/>
    </row>
    <row r="7" spans="1:5" ht="12.75" customHeight="1">
      <c r="A7" s="658" t="s">
        <v>354</v>
      </c>
      <c r="B7" s="659"/>
      <c r="C7" s="660"/>
      <c r="D7" s="389"/>
      <c r="E7" s="139"/>
    </row>
    <row r="8" spans="1:5" ht="12.75" customHeight="1">
      <c r="A8" s="393"/>
      <c r="B8" s="394">
        <v>0</v>
      </c>
      <c r="C8" s="394">
        <v>0</v>
      </c>
      <c r="D8" s="389"/>
      <c r="E8" s="139"/>
    </row>
    <row r="9" spans="1:5" ht="12.75" customHeight="1">
      <c r="A9" s="393"/>
      <c r="B9" s="394">
        <v>0</v>
      </c>
      <c r="C9" s="394">
        <v>0</v>
      </c>
      <c r="D9" s="389"/>
      <c r="E9" s="139"/>
    </row>
    <row r="10" spans="1:5" ht="12.75" customHeight="1">
      <c r="A10" s="395"/>
      <c r="B10" s="394">
        <v>0</v>
      </c>
      <c r="C10" s="394">
        <v>0</v>
      </c>
      <c r="D10" s="389"/>
      <c r="E10" s="139"/>
    </row>
    <row r="11" spans="1:5" ht="12.75" customHeight="1">
      <c r="A11" s="393"/>
      <c r="B11" s="394">
        <v>0</v>
      </c>
      <c r="C11" s="394">
        <v>0</v>
      </c>
      <c r="D11" s="389"/>
      <c r="E11" s="139"/>
    </row>
    <row r="12" spans="1:5" ht="12.75" customHeight="1">
      <c r="A12" s="393"/>
      <c r="B12" s="394">
        <v>0</v>
      </c>
      <c r="C12" s="394">
        <v>0</v>
      </c>
      <c r="D12" s="389"/>
      <c r="E12" s="139"/>
    </row>
    <row r="13" spans="1:5" ht="12.75" customHeight="1">
      <c r="A13" s="393"/>
      <c r="B13" s="394">
        <v>0</v>
      </c>
      <c r="C13" s="394">
        <v>0</v>
      </c>
      <c r="D13" s="389"/>
      <c r="E13" s="139"/>
    </row>
    <row r="14" spans="1:5" ht="12.75" customHeight="1">
      <c r="A14" s="393"/>
      <c r="B14" s="394">
        <v>0</v>
      </c>
      <c r="C14" s="394">
        <v>0</v>
      </c>
      <c r="D14" s="389"/>
      <c r="E14" s="139"/>
    </row>
    <row r="15" spans="1:5" ht="12.75" customHeight="1">
      <c r="A15" s="393"/>
      <c r="B15" s="394">
        <v>0</v>
      </c>
      <c r="C15" s="394">
        <v>0</v>
      </c>
      <c r="D15" s="389"/>
      <c r="E15" s="139"/>
    </row>
    <row r="16" spans="1:5" ht="12.75" customHeight="1">
      <c r="A16" s="393"/>
      <c r="B16" s="394">
        <v>0</v>
      </c>
      <c r="C16" s="394">
        <v>0</v>
      </c>
      <c r="D16" s="389"/>
      <c r="E16" s="139"/>
    </row>
    <row r="17" spans="1:5" ht="12.75" customHeight="1">
      <c r="A17" s="393"/>
      <c r="B17" s="394"/>
      <c r="C17" s="396"/>
      <c r="D17" s="389"/>
      <c r="E17" s="139"/>
    </row>
    <row r="18" spans="1:5" ht="12.75" customHeight="1">
      <c r="A18" s="397" t="s">
        <v>360</v>
      </c>
      <c r="B18" s="394">
        <f>SUM(B8:B17)</f>
        <v>0</v>
      </c>
      <c r="C18" s="394">
        <f>SUM(C8:C17)</f>
        <v>0</v>
      </c>
      <c r="D18" s="389"/>
      <c r="E18" s="139"/>
    </row>
    <row r="19" spans="1:5" ht="12.75" customHeight="1">
      <c r="A19" s="393"/>
      <c r="B19" s="393"/>
      <c r="C19" s="398"/>
      <c r="D19" s="389"/>
      <c r="E19" s="139"/>
    </row>
    <row r="20" spans="1:5" ht="12.75" customHeight="1">
      <c r="A20" s="646" t="s">
        <v>356</v>
      </c>
      <c r="B20" s="647"/>
      <c r="C20" s="648"/>
      <c r="D20" s="389"/>
      <c r="E20" s="139"/>
    </row>
    <row r="21" spans="1:5" ht="12.75" customHeight="1">
      <c r="A21" s="393"/>
      <c r="B21" s="394">
        <v>0</v>
      </c>
      <c r="C21" s="394">
        <v>0</v>
      </c>
      <c r="D21" s="389"/>
      <c r="E21" s="139"/>
    </row>
    <row r="22" spans="1:5" ht="12.75" customHeight="1">
      <c r="A22" s="393"/>
      <c r="B22" s="394">
        <v>0</v>
      </c>
      <c r="C22" s="394">
        <v>0</v>
      </c>
      <c r="D22" s="389"/>
      <c r="E22" s="139"/>
    </row>
    <row r="23" spans="1:5" ht="12.75" customHeight="1">
      <c r="A23" s="393"/>
      <c r="B23" s="394">
        <v>0</v>
      </c>
      <c r="C23" s="394">
        <v>0</v>
      </c>
      <c r="D23" s="389"/>
      <c r="E23" s="139"/>
    </row>
    <row r="24" spans="1:5" ht="12.75" customHeight="1">
      <c r="A24" s="393"/>
      <c r="B24" s="394">
        <v>0</v>
      </c>
      <c r="C24" s="394">
        <v>0</v>
      </c>
      <c r="D24" s="389"/>
      <c r="E24" s="139"/>
    </row>
    <row r="25" spans="1:5" ht="12.75" customHeight="1">
      <c r="A25" s="393"/>
      <c r="B25" s="394">
        <v>0</v>
      </c>
      <c r="C25" s="394">
        <v>0</v>
      </c>
      <c r="D25" s="389"/>
      <c r="E25" s="139"/>
    </row>
    <row r="26" spans="1:5" ht="12.75" customHeight="1">
      <c r="A26" s="393"/>
      <c r="B26" s="394">
        <v>0</v>
      </c>
      <c r="C26" s="394">
        <v>0</v>
      </c>
      <c r="D26" s="389"/>
      <c r="E26" s="139"/>
    </row>
    <row r="27" spans="1:5" ht="12.75" customHeight="1">
      <c r="A27" s="393"/>
      <c r="B27" s="394">
        <v>0</v>
      </c>
      <c r="C27" s="394">
        <v>0</v>
      </c>
      <c r="D27" s="389"/>
      <c r="E27" s="139"/>
    </row>
    <row r="28" spans="1:5" ht="12.75" customHeight="1">
      <c r="A28" s="393"/>
      <c r="B28" s="394">
        <v>0</v>
      </c>
      <c r="C28" s="394">
        <v>0</v>
      </c>
      <c r="D28" s="389"/>
      <c r="E28" s="139"/>
    </row>
    <row r="29" spans="1:5" ht="12.75" customHeight="1">
      <c r="A29" s="393"/>
      <c r="B29" s="394">
        <v>0</v>
      </c>
      <c r="C29" s="394">
        <v>0</v>
      </c>
      <c r="D29" s="389"/>
      <c r="E29" s="139"/>
    </row>
    <row r="30" spans="1:5" ht="12.75" customHeight="1">
      <c r="A30" s="393"/>
      <c r="B30" s="394">
        <v>0</v>
      </c>
      <c r="C30" s="394">
        <v>0</v>
      </c>
      <c r="D30" s="389"/>
      <c r="E30" s="139"/>
    </row>
    <row r="31" spans="1:5" ht="12.75" customHeight="1">
      <c r="A31" s="393"/>
      <c r="B31" s="394">
        <v>0</v>
      </c>
      <c r="C31" s="394">
        <v>0</v>
      </c>
      <c r="D31" s="389"/>
      <c r="E31" s="139"/>
    </row>
    <row r="32" spans="1:5" ht="12.75" customHeight="1">
      <c r="A32" s="393"/>
      <c r="B32" s="394"/>
      <c r="C32" s="396"/>
      <c r="D32" s="389"/>
      <c r="E32" s="139"/>
    </row>
    <row r="33" spans="1:5" ht="12.75" customHeight="1">
      <c r="A33" s="397" t="s">
        <v>361</v>
      </c>
      <c r="B33" s="394">
        <f>SUM(B21:B32)</f>
        <v>0</v>
      </c>
      <c r="C33" s="394">
        <f>SUM(C21:C32)</f>
        <v>0</v>
      </c>
      <c r="D33" s="389"/>
      <c r="E33" s="139"/>
    </row>
    <row r="34" spans="1:5" ht="12.75" customHeight="1">
      <c r="A34" s="393"/>
      <c r="B34" s="394"/>
      <c r="C34" s="396"/>
      <c r="D34" s="389"/>
      <c r="E34" s="139"/>
    </row>
    <row r="35" spans="1:5" ht="12.75" customHeight="1">
      <c r="A35" s="397" t="s">
        <v>135</v>
      </c>
      <c r="B35" s="399">
        <f>B18+B33</f>
        <v>0</v>
      </c>
      <c r="C35" s="399">
        <f>C18+C33</f>
        <v>0</v>
      </c>
      <c r="D35" s="389"/>
      <c r="E35" s="139"/>
    </row>
    <row r="36" spans="1:5" ht="12.75" customHeight="1">
      <c r="A36" s="395"/>
      <c r="B36" s="399"/>
      <c r="C36" s="399"/>
      <c r="D36" s="389"/>
      <c r="E36" s="139"/>
    </row>
    <row r="37" spans="1:5" ht="12.75" customHeight="1">
      <c r="A37" s="397" t="s">
        <v>358</v>
      </c>
      <c r="B37" s="399"/>
      <c r="C37" s="399"/>
      <c r="D37" s="389"/>
      <c r="E37" s="139"/>
    </row>
  </sheetData>
  <mergeCells count="6">
    <mergeCell ref="A20:C20"/>
    <mergeCell ref="A1:C1"/>
    <mergeCell ref="A3:C3"/>
    <mergeCell ref="A4:C4"/>
    <mergeCell ref="A2:C2"/>
    <mergeCell ref="A7:C7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showGridLines="0" workbookViewId="0"/>
  </sheetViews>
  <sheetFormatPr baseColWidth="10" defaultColWidth="10.85546875" defaultRowHeight="15" customHeight="1"/>
  <cols>
    <col min="1" max="1" width="2.140625" style="400" customWidth="1"/>
    <col min="2" max="3" width="3.7109375" style="400" customWidth="1"/>
    <col min="4" max="4" width="65.7109375" style="400" customWidth="1"/>
    <col min="5" max="5" width="12.7109375" style="400" customWidth="1"/>
    <col min="6" max="6" width="14.28515625" style="400" customWidth="1"/>
    <col min="7" max="8" width="12.7109375" style="400" customWidth="1"/>
    <col min="9" max="9" width="11.42578125" style="400" customWidth="1"/>
    <col min="10" max="10" width="12.85546875" style="400" customWidth="1"/>
    <col min="11" max="11" width="3.140625" style="400" customWidth="1"/>
    <col min="12" max="256" width="10.85546875" style="400" customWidth="1"/>
  </cols>
  <sheetData>
    <row r="1" spans="1:11" ht="8.1" customHeight="1">
      <c r="A1" s="215"/>
      <c r="B1" s="320"/>
      <c r="C1" s="320"/>
      <c r="D1" s="320"/>
      <c r="E1" s="320"/>
      <c r="F1" s="320"/>
      <c r="G1" s="320"/>
      <c r="H1" s="320"/>
      <c r="I1" s="320"/>
      <c r="J1" s="278"/>
      <c r="K1" s="279"/>
    </row>
    <row r="2" spans="1:11" ht="15" customHeight="1">
      <c r="A2" s="280"/>
      <c r="B2" s="643" t="str">
        <f>EA!C1</f>
        <v>Cuenta Pública Primer Trimestre 2017</v>
      </c>
      <c r="C2" s="644"/>
      <c r="D2" s="644"/>
      <c r="E2" s="644"/>
      <c r="F2" s="644"/>
      <c r="G2" s="644"/>
      <c r="H2" s="644"/>
      <c r="I2" s="644"/>
      <c r="J2" s="645"/>
      <c r="K2" s="281"/>
    </row>
    <row r="3" spans="1:11" ht="15" customHeight="1">
      <c r="A3" s="280"/>
      <c r="B3" s="614" t="str">
        <f>EA!C6</f>
        <v>UNIVERSIDAD PEDAGÓGICA DE DURANGO</v>
      </c>
      <c r="C3" s="615"/>
      <c r="D3" s="615"/>
      <c r="E3" s="615"/>
      <c r="F3" s="615"/>
      <c r="G3" s="615"/>
      <c r="H3" s="615"/>
      <c r="I3" s="615"/>
      <c r="J3" s="616"/>
      <c r="K3" s="281"/>
    </row>
    <row r="4" spans="1:11" ht="15" customHeight="1">
      <c r="A4" s="280"/>
      <c r="B4" s="597" t="s">
        <v>362</v>
      </c>
      <c r="C4" s="598"/>
      <c r="D4" s="598"/>
      <c r="E4" s="598"/>
      <c r="F4" s="598"/>
      <c r="G4" s="598"/>
      <c r="H4" s="598"/>
      <c r="I4" s="598"/>
      <c r="J4" s="599"/>
      <c r="K4" s="281"/>
    </row>
    <row r="5" spans="1:11" ht="15" customHeight="1">
      <c r="A5" s="280"/>
      <c r="B5" s="617" t="s">
        <v>221</v>
      </c>
      <c r="C5" s="618"/>
      <c r="D5" s="618"/>
      <c r="E5" s="618"/>
      <c r="F5" s="618"/>
      <c r="G5" s="618"/>
      <c r="H5" s="618"/>
      <c r="I5" s="618"/>
      <c r="J5" s="619"/>
      <c r="K5" s="281"/>
    </row>
    <row r="6" spans="1:11" ht="8.1" customHeight="1">
      <c r="A6" s="218"/>
      <c r="B6" s="401"/>
      <c r="C6" s="401"/>
      <c r="D6" s="401"/>
      <c r="E6" s="401"/>
      <c r="F6" s="401"/>
      <c r="G6" s="401"/>
      <c r="H6" s="401"/>
      <c r="I6" s="401"/>
      <c r="J6" s="401"/>
      <c r="K6" s="224"/>
    </row>
    <row r="7" spans="1:11" ht="15" customHeight="1">
      <c r="A7" s="280"/>
      <c r="B7" s="626" t="s">
        <v>73</v>
      </c>
      <c r="C7" s="665"/>
      <c r="D7" s="627"/>
      <c r="E7" s="608" t="s">
        <v>311</v>
      </c>
      <c r="F7" s="621"/>
      <c r="G7" s="621"/>
      <c r="H7" s="621"/>
      <c r="I7" s="621"/>
      <c r="J7" s="608" t="s">
        <v>253</v>
      </c>
      <c r="K7" s="281"/>
    </row>
    <row r="8" spans="1:11" ht="22.5" customHeight="1">
      <c r="A8" s="280"/>
      <c r="B8" s="628"/>
      <c r="C8" s="666"/>
      <c r="D8" s="629"/>
      <c r="E8" s="288" t="s">
        <v>254</v>
      </c>
      <c r="F8" s="288" t="s">
        <v>255</v>
      </c>
      <c r="G8" s="288" t="s">
        <v>227</v>
      </c>
      <c r="H8" s="288" t="s">
        <v>228</v>
      </c>
      <c r="I8" s="288" t="s">
        <v>256</v>
      </c>
      <c r="J8" s="621"/>
      <c r="K8" s="281"/>
    </row>
    <row r="9" spans="1:11" ht="15.75" customHeight="1">
      <c r="A9" s="280"/>
      <c r="B9" s="630"/>
      <c r="C9" s="667"/>
      <c r="D9" s="631"/>
      <c r="E9" s="322">
        <v>1</v>
      </c>
      <c r="F9" s="322">
        <v>2</v>
      </c>
      <c r="G9" s="288" t="s">
        <v>257</v>
      </c>
      <c r="H9" s="322">
        <v>4</v>
      </c>
      <c r="I9" s="322">
        <v>5</v>
      </c>
      <c r="J9" s="288" t="s">
        <v>258</v>
      </c>
      <c r="K9" s="281"/>
    </row>
    <row r="10" spans="1:11" ht="15" customHeight="1">
      <c r="A10" s="280"/>
      <c r="B10" s="668" t="s">
        <v>363</v>
      </c>
      <c r="C10" s="669"/>
      <c r="D10" s="670"/>
      <c r="E10" s="402"/>
      <c r="F10" s="402"/>
      <c r="G10" s="402"/>
      <c r="H10" s="402"/>
      <c r="I10" s="402"/>
      <c r="J10" s="402"/>
      <c r="K10" s="281"/>
    </row>
    <row r="11" spans="1:11" ht="15" customHeight="1">
      <c r="A11" s="280"/>
      <c r="B11" s="361"/>
      <c r="C11" s="661" t="s">
        <v>364</v>
      </c>
      <c r="D11" s="662"/>
      <c r="E11" s="345">
        <f>E12+E13</f>
        <v>0</v>
      </c>
      <c r="F11" s="345">
        <f>F12+F13</f>
        <v>0</v>
      </c>
      <c r="G11" s="345">
        <f t="shared" ref="G11:G39" si="0">E11+F11</f>
        <v>0</v>
      </c>
      <c r="H11" s="345">
        <f>H12+H13</f>
        <v>0</v>
      </c>
      <c r="I11" s="345">
        <f>I12+I13</f>
        <v>0</v>
      </c>
      <c r="J11" s="345">
        <f t="shared" ref="J11:J39" si="1">G11-H11</f>
        <v>0</v>
      </c>
      <c r="K11" s="281"/>
    </row>
    <row r="12" spans="1:11" ht="15" customHeight="1">
      <c r="A12" s="280"/>
      <c r="B12" s="359"/>
      <c r="C12" s="403"/>
      <c r="D12" s="404" t="s">
        <v>365</v>
      </c>
      <c r="E12" s="344">
        <v>0</v>
      </c>
      <c r="F12" s="344">
        <v>0</v>
      </c>
      <c r="G12" s="344">
        <f t="shared" si="0"/>
        <v>0</v>
      </c>
      <c r="H12" s="344">
        <v>0</v>
      </c>
      <c r="I12" s="344">
        <v>0</v>
      </c>
      <c r="J12" s="344">
        <f t="shared" si="1"/>
        <v>0</v>
      </c>
      <c r="K12" s="281"/>
    </row>
    <row r="13" spans="1:11" ht="15" customHeight="1">
      <c r="A13" s="280"/>
      <c r="B13" s="359"/>
      <c r="C13" s="403"/>
      <c r="D13" s="404" t="s">
        <v>366</v>
      </c>
      <c r="E13" s="344">
        <v>0</v>
      </c>
      <c r="F13" s="344">
        <v>0</v>
      </c>
      <c r="G13" s="344">
        <f t="shared" si="0"/>
        <v>0</v>
      </c>
      <c r="H13" s="344">
        <v>0</v>
      </c>
      <c r="I13" s="344">
        <v>0</v>
      </c>
      <c r="J13" s="344">
        <f t="shared" si="1"/>
        <v>0</v>
      </c>
      <c r="K13" s="281"/>
    </row>
    <row r="14" spans="1:11" ht="15" customHeight="1">
      <c r="A14" s="280"/>
      <c r="B14" s="361"/>
      <c r="C14" s="661" t="s">
        <v>367</v>
      </c>
      <c r="D14" s="662"/>
      <c r="E14" s="345">
        <f>SUM(E15:E22)</f>
        <v>3108079</v>
      </c>
      <c r="F14" s="345">
        <f>SUM(F15:F22)</f>
        <v>-148951.31</v>
      </c>
      <c r="G14" s="345">
        <f t="shared" si="0"/>
        <v>2959127.69</v>
      </c>
      <c r="H14" s="345">
        <f>SUM(H15:H22)</f>
        <v>2959127.69</v>
      </c>
      <c r="I14" s="345">
        <f>SUM(I15:I22)</f>
        <v>2959127.69</v>
      </c>
      <c r="J14" s="345">
        <f t="shared" si="1"/>
        <v>0</v>
      </c>
      <c r="K14" s="281"/>
    </row>
    <row r="15" spans="1:11" ht="15" customHeight="1">
      <c r="A15" s="280"/>
      <c r="B15" s="359"/>
      <c r="C15" s="403"/>
      <c r="D15" s="404" t="s">
        <v>368</v>
      </c>
      <c r="E15" s="344">
        <v>3108079</v>
      </c>
      <c r="F15" s="344">
        <v>-148951.31</v>
      </c>
      <c r="G15" s="344">
        <f t="shared" si="0"/>
        <v>2959127.69</v>
      </c>
      <c r="H15" s="344">
        <v>2959127.69</v>
      </c>
      <c r="I15" s="344">
        <v>2959127.69</v>
      </c>
      <c r="J15" s="344">
        <f t="shared" si="1"/>
        <v>0</v>
      </c>
      <c r="K15" s="281"/>
    </row>
    <row r="16" spans="1:11" ht="15" customHeight="1">
      <c r="A16" s="280"/>
      <c r="B16" s="359"/>
      <c r="C16" s="403"/>
      <c r="D16" s="404" t="s">
        <v>369</v>
      </c>
      <c r="E16" s="344">
        <v>0</v>
      </c>
      <c r="F16" s="344">
        <v>0</v>
      </c>
      <c r="G16" s="344">
        <f t="shared" si="0"/>
        <v>0</v>
      </c>
      <c r="H16" s="344">
        <v>0</v>
      </c>
      <c r="I16" s="344">
        <v>0</v>
      </c>
      <c r="J16" s="344">
        <f t="shared" si="1"/>
        <v>0</v>
      </c>
      <c r="K16" s="281"/>
    </row>
    <row r="17" spans="1:11" ht="15" customHeight="1">
      <c r="A17" s="280"/>
      <c r="B17" s="359"/>
      <c r="C17" s="403"/>
      <c r="D17" s="404" t="s">
        <v>370</v>
      </c>
      <c r="E17" s="344">
        <v>0</v>
      </c>
      <c r="F17" s="344">
        <v>0</v>
      </c>
      <c r="G17" s="344">
        <f t="shared" si="0"/>
        <v>0</v>
      </c>
      <c r="H17" s="344">
        <v>0</v>
      </c>
      <c r="I17" s="344">
        <v>0</v>
      </c>
      <c r="J17" s="344">
        <f t="shared" si="1"/>
        <v>0</v>
      </c>
      <c r="K17" s="281"/>
    </row>
    <row r="18" spans="1:11" ht="15" customHeight="1">
      <c r="A18" s="280"/>
      <c r="B18" s="359"/>
      <c r="C18" s="403"/>
      <c r="D18" s="404" t="s">
        <v>371</v>
      </c>
      <c r="E18" s="344">
        <v>0</v>
      </c>
      <c r="F18" s="344">
        <v>0</v>
      </c>
      <c r="G18" s="344">
        <f t="shared" si="0"/>
        <v>0</v>
      </c>
      <c r="H18" s="344">
        <v>0</v>
      </c>
      <c r="I18" s="344">
        <v>0</v>
      </c>
      <c r="J18" s="344">
        <f t="shared" si="1"/>
        <v>0</v>
      </c>
      <c r="K18" s="281"/>
    </row>
    <row r="19" spans="1:11" ht="15" customHeight="1">
      <c r="A19" s="280"/>
      <c r="B19" s="359"/>
      <c r="C19" s="403"/>
      <c r="D19" s="404" t="s">
        <v>372</v>
      </c>
      <c r="E19" s="344">
        <v>0</v>
      </c>
      <c r="F19" s="344">
        <v>0</v>
      </c>
      <c r="G19" s="344">
        <f t="shared" si="0"/>
        <v>0</v>
      </c>
      <c r="H19" s="344">
        <v>0</v>
      </c>
      <c r="I19" s="344">
        <v>0</v>
      </c>
      <c r="J19" s="344">
        <f t="shared" si="1"/>
        <v>0</v>
      </c>
      <c r="K19" s="281"/>
    </row>
    <row r="20" spans="1:11" ht="15" customHeight="1">
      <c r="A20" s="280"/>
      <c r="B20" s="359"/>
      <c r="C20" s="403"/>
      <c r="D20" s="404" t="s">
        <v>373</v>
      </c>
      <c r="E20" s="344">
        <v>0</v>
      </c>
      <c r="F20" s="344">
        <v>0</v>
      </c>
      <c r="G20" s="344">
        <f t="shared" si="0"/>
        <v>0</v>
      </c>
      <c r="H20" s="344">
        <v>0</v>
      </c>
      <c r="I20" s="344">
        <v>0</v>
      </c>
      <c r="J20" s="344">
        <f t="shared" si="1"/>
        <v>0</v>
      </c>
      <c r="K20" s="281"/>
    </row>
    <row r="21" spans="1:11" ht="15" customHeight="1">
      <c r="A21" s="280"/>
      <c r="B21" s="359"/>
      <c r="C21" s="403"/>
      <c r="D21" s="404" t="s">
        <v>374</v>
      </c>
      <c r="E21" s="344">
        <v>0</v>
      </c>
      <c r="F21" s="344">
        <v>0</v>
      </c>
      <c r="G21" s="344">
        <f t="shared" si="0"/>
        <v>0</v>
      </c>
      <c r="H21" s="344">
        <v>0</v>
      </c>
      <c r="I21" s="344">
        <v>0</v>
      </c>
      <c r="J21" s="344">
        <f t="shared" si="1"/>
        <v>0</v>
      </c>
      <c r="K21" s="281"/>
    </row>
    <row r="22" spans="1:11" ht="15" customHeight="1">
      <c r="A22" s="280"/>
      <c r="B22" s="359"/>
      <c r="C22" s="403"/>
      <c r="D22" s="404" t="s">
        <v>375</v>
      </c>
      <c r="E22" s="344">
        <v>0</v>
      </c>
      <c r="F22" s="344">
        <v>0</v>
      </c>
      <c r="G22" s="344">
        <f t="shared" si="0"/>
        <v>0</v>
      </c>
      <c r="H22" s="344">
        <v>0</v>
      </c>
      <c r="I22" s="344">
        <v>0</v>
      </c>
      <c r="J22" s="344">
        <f t="shared" si="1"/>
        <v>0</v>
      </c>
      <c r="K22" s="281"/>
    </row>
    <row r="23" spans="1:11" ht="15" customHeight="1">
      <c r="A23" s="280"/>
      <c r="B23" s="361"/>
      <c r="C23" s="661" t="s">
        <v>376</v>
      </c>
      <c r="D23" s="662"/>
      <c r="E23" s="345">
        <f>SUM(E24:E26)</f>
        <v>0</v>
      </c>
      <c r="F23" s="345">
        <f>SUM(F24:F26)</f>
        <v>0</v>
      </c>
      <c r="G23" s="345">
        <f t="shared" si="0"/>
        <v>0</v>
      </c>
      <c r="H23" s="345">
        <f>SUM(H24:H26)</f>
        <v>0</v>
      </c>
      <c r="I23" s="345">
        <f>SUM(I24:I26)</f>
        <v>0</v>
      </c>
      <c r="J23" s="345">
        <f t="shared" si="1"/>
        <v>0</v>
      </c>
      <c r="K23" s="281"/>
    </row>
    <row r="24" spans="1:11" ht="15" customHeight="1">
      <c r="A24" s="280"/>
      <c r="B24" s="359"/>
      <c r="C24" s="403"/>
      <c r="D24" s="404" t="s">
        <v>377</v>
      </c>
      <c r="E24" s="344">
        <v>0</v>
      </c>
      <c r="F24" s="344">
        <v>0</v>
      </c>
      <c r="G24" s="344">
        <f t="shared" si="0"/>
        <v>0</v>
      </c>
      <c r="H24" s="344">
        <v>0</v>
      </c>
      <c r="I24" s="344">
        <v>0</v>
      </c>
      <c r="J24" s="344">
        <f t="shared" si="1"/>
        <v>0</v>
      </c>
      <c r="K24" s="281"/>
    </row>
    <row r="25" spans="1:11" ht="15" customHeight="1">
      <c r="A25" s="280"/>
      <c r="B25" s="359"/>
      <c r="C25" s="403"/>
      <c r="D25" s="404" t="s">
        <v>378</v>
      </c>
      <c r="E25" s="344">
        <v>0</v>
      </c>
      <c r="F25" s="344">
        <v>0</v>
      </c>
      <c r="G25" s="344">
        <f t="shared" si="0"/>
        <v>0</v>
      </c>
      <c r="H25" s="344">
        <v>0</v>
      </c>
      <c r="I25" s="344">
        <v>0</v>
      </c>
      <c r="J25" s="344">
        <f t="shared" si="1"/>
        <v>0</v>
      </c>
      <c r="K25" s="281"/>
    </row>
    <row r="26" spans="1:11" ht="15" customHeight="1">
      <c r="A26" s="280"/>
      <c r="B26" s="359"/>
      <c r="C26" s="403"/>
      <c r="D26" s="404" t="s">
        <v>379</v>
      </c>
      <c r="E26" s="344">
        <v>0</v>
      </c>
      <c r="F26" s="344">
        <v>0</v>
      </c>
      <c r="G26" s="344">
        <f t="shared" si="0"/>
        <v>0</v>
      </c>
      <c r="H26" s="344">
        <v>0</v>
      </c>
      <c r="I26" s="344">
        <v>0</v>
      </c>
      <c r="J26" s="344">
        <f t="shared" si="1"/>
        <v>0</v>
      </c>
      <c r="K26" s="281"/>
    </row>
    <row r="27" spans="1:11" ht="15" customHeight="1">
      <c r="A27" s="280"/>
      <c r="B27" s="361"/>
      <c r="C27" s="661" t="s">
        <v>380</v>
      </c>
      <c r="D27" s="662"/>
      <c r="E27" s="345">
        <f>SUM(E28:E29)</f>
        <v>0</v>
      </c>
      <c r="F27" s="345">
        <f>SUM(F28:F29)</f>
        <v>0</v>
      </c>
      <c r="G27" s="345">
        <f t="shared" si="0"/>
        <v>0</v>
      </c>
      <c r="H27" s="345">
        <f>SUM(H28:H29)</f>
        <v>0</v>
      </c>
      <c r="I27" s="345">
        <f>SUM(I28:I29)</f>
        <v>0</v>
      </c>
      <c r="J27" s="345">
        <f t="shared" si="1"/>
        <v>0</v>
      </c>
      <c r="K27" s="281"/>
    </row>
    <row r="28" spans="1:11" ht="15" customHeight="1">
      <c r="A28" s="280"/>
      <c r="B28" s="359"/>
      <c r="C28" s="403"/>
      <c r="D28" s="404" t="s">
        <v>381</v>
      </c>
      <c r="E28" s="344">
        <v>0</v>
      </c>
      <c r="F28" s="344">
        <v>0</v>
      </c>
      <c r="G28" s="344">
        <f t="shared" si="0"/>
        <v>0</v>
      </c>
      <c r="H28" s="344">
        <v>0</v>
      </c>
      <c r="I28" s="344">
        <v>0</v>
      </c>
      <c r="J28" s="344">
        <f t="shared" si="1"/>
        <v>0</v>
      </c>
      <c r="K28" s="281"/>
    </row>
    <row r="29" spans="1:11" ht="15" customHeight="1">
      <c r="A29" s="280"/>
      <c r="B29" s="359"/>
      <c r="C29" s="403"/>
      <c r="D29" s="404" t="s">
        <v>382</v>
      </c>
      <c r="E29" s="344">
        <v>0</v>
      </c>
      <c r="F29" s="344">
        <v>0</v>
      </c>
      <c r="G29" s="344">
        <f t="shared" si="0"/>
        <v>0</v>
      </c>
      <c r="H29" s="344">
        <v>0</v>
      </c>
      <c r="I29" s="344">
        <v>0</v>
      </c>
      <c r="J29" s="344">
        <f t="shared" si="1"/>
        <v>0</v>
      </c>
      <c r="K29" s="281"/>
    </row>
    <row r="30" spans="1:11" ht="15" customHeight="1">
      <c r="A30" s="280"/>
      <c r="B30" s="361"/>
      <c r="C30" s="661" t="s">
        <v>383</v>
      </c>
      <c r="D30" s="662"/>
      <c r="E30" s="345">
        <f>SUM(E31:E34)</f>
        <v>0</v>
      </c>
      <c r="F30" s="345">
        <f>SUM(F31:F34)</f>
        <v>0</v>
      </c>
      <c r="G30" s="345">
        <f t="shared" si="0"/>
        <v>0</v>
      </c>
      <c r="H30" s="345">
        <f>SUM(H31:H34)</f>
        <v>0</v>
      </c>
      <c r="I30" s="345">
        <f>SUM(I31:I34)</f>
        <v>0</v>
      </c>
      <c r="J30" s="345">
        <f t="shared" si="1"/>
        <v>0</v>
      </c>
      <c r="K30" s="281"/>
    </row>
    <row r="31" spans="1:11" ht="15" customHeight="1">
      <c r="A31" s="280"/>
      <c r="B31" s="359"/>
      <c r="C31" s="403"/>
      <c r="D31" s="404" t="s">
        <v>384</v>
      </c>
      <c r="E31" s="344">
        <v>0</v>
      </c>
      <c r="F31" s="344">
        <v>0</v>
      </c>
      <c r="G31" s="344">
        <f t="shared" si="0"/>
        <v>0</v>
      </c>
      <c r="H31" s="344">
        <v>0</v>
      </c>
      <c r="I31" s="344">
        <v>0</v>
      </c>
      <c r="J31" s="344">
        <f t="shared" si="1"/>
        <v>0</v>
      </c>
      <c r="K31" s="281"/>
    </row>
    <row r="32" spans="1:11" ht="15" customHeight="1">
      <c r="A32" s="280"/>
      <c r="B32" s="359"/>
      <c r="C32" s="403"/>
      <c r="D32" s="404" t="s">
        <v>385</v>
      </c>
      <c r="E32" s="344">
        <v>0</v>
      </c>
      <c r="F32" s="344">
        <v>0</v>
      </c>
      <c r="G32" s="344">
        <f t="shared" si="0"/>
        <v>0</v>
      </c>
      <c r="H32" s="344">
        <v>0</v>
      </c>
      <c r="I32" s="344">
        <v>0</v>
      </c>
      <c r="J32" s="344">
        <f t="shared" si="1"/>
        <v>0</v>
      </c>
      <c r="K32" s="281"/>
    </row>
    <row r="33" spans="1:11" ht="15" customHeight="1">
      <c r="A33" s="280"/>
      <c r="B33" s="359"/>
      <c r="C33" s="403"/>
      <c r="D33" s="404" t="s">
        <v>386</v>
      </c>
      <c r="E33" s="344">
        <v>0</v>
      </c>
      <c r="F33" s="344">
        <v>0</v>
      </c>
      <c r="G33" s="344">
        <f t="shared" si="0"/>
        <v>0</v>
      </c>
      <c r="H33" s="344">
        <v>0</v>
      </c>
      <c r="I33" s="344">
        <v>0</v>
      </c>
      <c r="J33" s="344">
        <f t="shared" si="1"/>
        <v>0</v>
      </c>
      <c r="K33" s="281"/>
    </row>
    <row r="34" spans="1:11" ht="15" customHeight="1">
      <c r="A34" s="280"/>
      <c r="B34" s="359"/>
      <c r="C34" s="403"/>
      <c r="D34" s="404" t="s">
        <v>387</v>
      </c>
      <c r="E34" s="344">
        <v>0</v>
      </c>
      <c r="F34" s="344">
        <v>0</v>
      </c>
      <c r="G34" s="344">
        <f t="shared" si="0"/>
        <v>0</v>
      </c>
      <c r="H34" s="344">
        <v>0</v>
      </c>
      <c r="I34" s="344">
        <v>0</v>
      </c>
      <c r="J34" s="344">
        <f t="shared" si="1"/>
        <v>0</v>
      </c>
      <c r="K34" s="281"/>
    </row>
    <row r="35" spans="1:11" ht="15" customHeight="1">
      <c r="A35" s="280"/>
      <c r="B35" s="361"/>
      <c r="C35" s="661" t="s">
        <v>388</v>
      </c>
      <c r="D35" s="662"/>
      <c r="E35" s="345">
        <f>SUM(E36)</f>
        <v>0</v>
      </c>
      <c r="F35" s="345">
        <f>SUM(F36)</f>
        <v>0</v>
      </c>
      <c r="G35" s="345">
        <f t="shared" si="0"/>
        <v>0</v>
      </c>
      <c r="H35" s="345">
        <f>SUM(H36)</f>
        <v>0</v>
      </c>
      <c r="I35" s="345">
        <f>SUM(I36)</f>
        <v>0</v>
      </c>
      <c r="J35" s="345">
        <f t="shared" si="1"/>
        <v>0</v>
      </c>
      <c r="K35" s="281"/>
    </row>
    <row r="36" spans="1:11" ht="15" customHeight="1">
      <c r="A36" s="280"/>
      <c r="B36" s="359"/>
      <c r="C36" s="403"/>
      <c r="D36" s="404" t="s">
        <v>389</v>
      </c>
      <c r="E36" s="344">
        <v>0</v>
      </c>
      <c r="F36" s="344">
        <v>0</v>
      </c>
      <c r="G36" s="344">
        <f t="shared" si="0"/>
        <v>0</v>
      </c>
      <c r="H36" s="344">
        <v>0</v>
      </c>
      <c r="I36" s="344">
        <v>0</v>
      </c>
      <c r="J36" s="344">
        <f t="shared" si="1"/>
        <v>0</v>
      </c>
      <c r="K36" s="281"/>
    </row>
    <row r="37" spans="1:11" ht="15" customHeight="1">
      <c r="A37" s="280"/>
      <c r="B37" s="622" t="s">
        <v>390</v>
      </c>
      <c r="C37" s="671"/>
      <c r="D37" s="623"/>
      <c r="E37" s="345">
        <v>0</v>
      </c>
      <c r="F37" s="345">
        <v>0</v>
      </c>
      <c r="G37" s="345">
        <f t="shared" si="0"/>
        <v>0</v>
      </c>
      <c r="H37" s="345">
        <v>0</v>
      </c>
      <c r="I37" s="345">
        <v>0</v>
      </c>
      <c r="J37" s="345">
        <f t="shared" si="1"/>
        <v>0</v>
      </c>
      <c r="K37" s="281"/>
    </row>
    <row r="38" spans="1:11" ht="15" customHeight="1">
      <c r="A38" s="280"/>
      <c r="B38" s="622" t="s">
        <v>391</v>
      </c>
      <c r="C38" s="671"/>
      <c r="D38" s="623"/>
      <c r="E38" s="345">
        <v>0</v>
      </c>
      <c r="F38" s="345">
        <v>0</v>
      </c>
      <c r="G38" s="345">
        <f t="shared" si="0"/>
        <v>0</v>
      </c>
      <c r="H38" s="345">
        <v>0</v>
      </c>
      <c r="I38" s="345">
        <v>0</v>
      </c>
      <c r="J38" s="345">
        <f t="shared" si="1"/>
        <v>0</v>
      </c>
      <c r="K38" s="281"/>
    </row>
    <row r="39" spans="1:11" ht="15.75" customHeight="1">
      <c r="A39" s="280"/>
      <c r="B39" s="622" t="s">
        <v>392</v>
      </c>
      <c r="C39" s="671"/>
      <c r="D39" s="623"/>
      <c r="E39" s="345">
        <v>0</v>
      </c>
      <c r="F39" s="345">
        <v>0</v>
      </c>
      <c r="G39" s="345">
        <f t="shared" si="0"/>
        <v>0</v>
      </c>
      <c r="H39" s="345">
        <v>0</v>
      </c>
      <c r="I39" s="345">
        <v>0</v>
      </c>
      <c r="J39" s="345">
        <f t="shared" si="1"/>
        <v>0</v>
      </c>
      <c r="K39" s="281"/>
    </row>
    <row r="40" spans="1:11" ht="15" customHeight="1">
      <c r="A40" s="280"/>
      <c r="B40" s="405"/>
      <c r="C40" s="406"/>
      <c r="D40" s="407"/>
      <c r="E40" s="303"/>
      <c r="F40" s="303"/>
      <c r="G40" s="303"/>
      <c r="H40" s="303"/>
      <c r="I40" s="303"/>
      <c r="J40" s="303"/>
      <c r="K40" s="281"/>
    </row>
    <row r="41" spans="1:11" ht="15" customHeight="1">
      <c r="A41" s="280"/>
      <c r="B41" s="350"/>
      <c r="C41" s="663" t="s">
        <v>259</v>
      </c>
      <c r="D41" s="664"/>
      <c r="E41" s="365">
        <f t="shared" ref="E41:J41" si="2">E11+E14+E23+E27+E30+E35+E37+E38+E39</f>
        <v>3108079</v>
      </c>
      <c r="F41" s="365">
        <f t="shared" si="2"/>
        <v>-148951.31</v>
      </c>
      <c r="G41" s="365">
        <f t="shared" si="2"/>
        <v>2959127.69</v>
      </c>
      <c r="H41" s="365">
        <f t="shared" si="2"/>
        <v>2959127.69</v>
      </c>
      <c r="I41" s="365">
        <f t="shared" si="2"/>
        <v>2959127.69</v>
      </c>
      <c r="J41" s="365">
        <f t="shared" si="2"/>
        <v>0</v>
      </c>
      <c r="K41" s="281"/>
    </row>
    <row r="42" spans="1:11" ht="15" customHeight="1">
      <c r="A42" s="218"/>
      <c r="B42" s="229"/>
      <c r="C42" s="229"/>
      <c r="D42" s="229"/>
      <c r="E42" s="229"/>
      <c r="F42" s="229"/>
      <c r="G42" s="229"/>
      <c r="H42" s="229"/>
      <c r="I42" s="229"/>
      <c r="J42" s="229"/>
      <c r="K42" s="224"/>
    </row>
    <row r="43" spans="1:11" ht="15" customHeight="1">
      <c r="A43" s="272"/>
      <c r="B43" s="274"/>
      <c r="C43" s="274"/>
      <c r="D43" s="274"/>
      <c r="E43" s="274"/>
      <c r="F43" s="274"/>
      <c r="G43" s="274"/>
      <c r="H43" s="274"/>
      <c r="I43" s="274"/>
      <c r="J43" s="274"/>
      <c r="K43" s="276"/>
    </row>
  </sheetData>
  <mergeCells count="18">
    <mergeCell ref="C23:D23"/>
    <mergeCell ref="B38:D38"/>
    <mergeCell ref="C11:D11"/>
    <mergeCell ref="B5:J5"/>
    <mergeCell ref="C41:D41"/>
    <mergeCell ref="C30:D30"/>
    <mergeCell ref="B2:J2"/>
    <mergeCell ref="B3:J3"/>
    <mergeCell ref="C14:D14"/>
    <mergeCell ref="B7:D9"/>
    <mergeCell ref="E7:I7"/>
    <mergeCell ref="B10:D10"/>
    <mergeCell ref="C27:D27"/>
    <mergeCell ref="C35:D35"/>
    <mergeCell ref="B39:D39"/>
    <mergeCell ref="J7:J8"/>
    <mergeCell ref="B37:D37"/>
    <mergeCell ref="B4:J4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workbookViewId="0"/>
  </sheetViews>
  <sheetFormatPr baseColWidth="10" defaultColWidth="10.85546875" defaultRowHeight="15" customHeight="1"/>
  <cols>
    <col min="1" max="1" width="1.28515625" style="408" customWidth="1"/>
    <col min="2" max="2" width="57" style="408" customWidth="1"/>
    <col min="3" max="256" width="10.85546875" style="408" customWidth="1"/>
  </cols>
  <sheetData>
    <row r="1" spans="1:5" ht="11.65" customHeight="1">
      <c r="A1" s="614" t="str">
        <f>EA!C6</f>
        <v>UNIVERSIDAD PEDAGÓGICA DE DURANGO</v>
      </c>
      <c r="B1" s="615"/>
      <c r="C1" s="615"/>
      <c r="D1" s="615"/>
      <c r="E1" s="679"/>
    </row>
    <row r="2" spans="1:5" ht="11.65" customHeight="1">
      <c r="A2" s="597" t="s">
        <v>393</v>
      </c>
      <c r="B2" s="598"/>
      <c r="C2" s="598"/>
      <c r="D2" s="598"/>
      <c r="E2" s="685"/>
    </row>
    <row r="3" spans="1:5" ht="11.65" customHeight="1">
      <c r="A3" s="617" t="s">
        <v>221</v>
      </c>
      <c r="B3" s="618"/>
      <c r="C3" s="618"/>
      <c r="D3" s="618"/>
      <c r="E3" s="684"/>
    </row>
    <row r="4" spans="1:5" ht="8.1" customHeight="1">
      <c r="A4" s="409"/>
      <c r="B4" s="321"/>
      <c r="C4" s="321"/>
      <c r="D4" s="321"/>
      <c r="E4" s="410"/>
    </row>
    <row r="5" spans="1:5" ht="11.65" customHeight="1">
      <c r="A5" s="602" t="s">
        <v>73</v>
      </c>
      <c r="B5" s="620"/>
      <c r="C5" s="288" t="s">
        <v>225</v>
      </c>
      <c r="D5" s="288" t="s">
        <v>228</v>
      </c>
      <c r="E5" s="288" t="s">
        <v>394</v>
      </c>
    </row>
    <row r="6" spans="1:5" ht="8.1" customHeight="1">
      <c r="A6" s="411"/>
      <c r="B6" s="412"/>
      <c r="C6" s="413"/>
      <c r="D6" s="413"/>
      <c r="E6" s="413"/>
    </row>
    <row r="7" spans="1:5" ht="15.75" customHeight="1">
      <c r="A7" s="414"/>
      <c r="B7" s="415" t="s">
        <v>395</v>
      </c>
      <c r="C7" s="416">
        <f>C8+C9</f>
        <v>2271644</v>
      </c>
      <c r="D7" s="416">
        <f>D8+D9</f>
        <v>2787788.11</v>
      </c>
      <c r="E7" s="416">
        <f>E8+E9</f>
        <v>2787788.11</v>
      </c>
    </row>
    <row r="8" spans="1:5" ht="13.5" customHeight="1">
      <c r="A8" s="682" t="s">
        <v>396</v>
      </c>
      <c r="B8" s="683"/>
      <c r="C8" s="417">
        <f>P.Ingresos!E33</f>
        <v>0</v>
      </c>
      <c r="D8" s="417">
        <f>P.Ingresos!H33</f>
        <v>0</v>
      </c>
      <c r="E8" s="417">
        <f>P.Ingresos!I33</f>
        <v>0</v>
      </c>
    </row>
    <row r="9" spans="1:5" ht="11.65" customHeight="1">
      <c r="A9" s="678" t="s">
        <v>397</v>
      </c>
      <c r="B9" s="664"/>
      <c r="C9" s="418">
        <f>P.Ingresos!E46</f>
        <v>2271644</v>
      </c>
      <c r="D9" s="418">
        <f>P.Ingresos!H46</f>
        <v>2787788.11</v>
      </c>
      <c r="E9" s="418">
        <f>P.Ingresos!I46</f>
        <v>2787788.11</v>
      </c>
    </row>
    <row r="10" spans="1:5" ht="8.1" customHeight="1">
      <c r="A10" s="411"/>
      <c r="B10" s="412"/>
      <c r="C10" s="419"/>
      <c r="D10" s="419"/>
      <c r="E10" s="419"/>
    </row>
    <row r="11" spans="1:5" ht="15.75" customHeight="1">
      <c r="A11" s="420"/>
      <c r="B11" s="415" t="s">
        <v>398</v>
      </c>
      <c r="C11" s="416">
        <f>C12+C13</f>
        <v>0</v>
      </c>
      <c r="D11" s="416">
        <f>D12+D13</f>
        <v>0</v>
      </c>
      <c r="E11" s="416">
        <f>E12+E13</f>
        <v>0</v>
      </c>
    </row>
    <row r="12" spans="1:5" ht="12.2" customHeight="1">
      <c r="A12" s="680" t="s">
        <v>399</v>
      </c>
      <c r="B12" s="681"/>
      <c r="C12" s="417">
        <v>0</v>
      </c>
      <c r="D12" s="417">
        <v>0</v>
      </c>
      <c r="E12" s="417">
        <v>0</v>
      </c>
    </row>
    <row r="13" spans="1:5" ht="11.65" customHeight="1">
      <c r="A13" s="678" t="s">
        <v>400</v>
      </c>
      <c r="B13" s="664"/>
      <c r="C13" s="418">
        <v>0</v>
      </c>
      <c r="D13" s="418">
        <v>0</v>
      </c>
      <c r="E13" s="418">
        <v>0</v>
      </c>
    </row>
    <row r="14" spans="1:5" ht="8.1" customHeight="1">
      <c r="A14" s="421"/>
      <c r="B14" s="422"/>
      <c r="C14" s="419"/>
      <c r="D14" s="419"/>
      <c r="E14" s="419"/>
    </row>
    <row r="15" spans="1:5" ht="15.75" customHeight="1">
      <c r="A15" s="414"/>
      <c r="B15" s="415" t="s">
        <v>401</v>
      </c>
      <c r="C15" s="416">
        <f>C7-C11</f>
        <v>2271644</v>
      </c>
      <c r="D15" s="416">
        <f>D7-D11</f>
        <v>2787788.11</v>
      </c>
      <c r="E15" s="416">
        <f>E7-E11</f>
        <v>2787788.11</v>
      </c>
    </row>
    <row r="16" spans="1:5" ht="12.2" customHeight="1">
      <c r="A16" s="423"/>
      <c r="B16" s="424"/>
      <c r="C16" s="425"/>
      <c r="D16" s="425"/>
      <c r="E16" s="426"/>
    </row>
    <row r="17" spans="1:5" ht="11.65" customHeight="1">
      <c r="A17" s="602" t="s">
        <v>73</v>
      </c>
      <c r="B17" s="620"/>
      <c r="C17" s="288" t="s">
        <v>225</v>
      </c>
      <c r="D17" s="288" t="s">
        <v>228</v>
      </c>
      <c r="E17" s="288" t="s">
        <v>394</v>
      </c>
    </row>
    <row r="18" spans="1:5" ht="8.1" customHeight="1">
      <c r="A18" s="427"/>
      <c r="B18" s="428"/>
      <c r="C18" s="429"/>
      <c r="D18" s="429"/>
      <c r="E18" s="429"/>
    </row>
    <row r="19" spans="1:5" ht="11.65" customHeight="1">
      <c r="A19" s="678" t="s">
        <v>402</v>
      </c>
      <c r="B19" s="664"/>
      <c r="C19" s="418">
        <f>C15</f>
        <v>2271644</v>
      </c>
      <c r="D19" s="418">
        <f>D15</f>
        <v>2787788.11</v>
      </c>
      <c r="E19" s="418">
        <f>E15</f>
        <v>2787788.11</v>
      </c>
    </row>
    <row r="20" spans="1:5" ht="8.1" customHeight="1">
      <c r="A20" s="427"/>
      <c r="B20" s="428"/>
      <c r="C20" s="429"/>
      <c r="D20" s="429"/>
      <c r="E20" s="429"/>
    </row>
    <row r="21" spans="1:5" ht="11.65" customHeight="1">
      <c r="A21" s="678" t="s">
        <v>403</v>
      </c>
      <c r="B21" s="664"/>
      <c r="C21" s="418">
        <v>0</v>
      </c>
      <c r="D21" s="418">
        <v>0</v>
      </c>
      <c r="E21" s="418">
        <v>0</v>
      </c>
    </row>
    <row r="22" spans="1:5" ht="8.1" customHeight="1">
      <c r="A22" s="421"/>
      <c r="B22" s="422"/>
      <c r="C22" s="419"/>
      <c r="D22" s="419"/>
      <c r="E22" s="419"/>
    </row>
    <row r="23" spans="1:5" ht="15.75" customHeight="1">
      <c r="A23" s="420"/>
      <c r="B23" s="415" t="s">
        <v>404</v>
      </c>
      <c r="C23" s="430">
        <f>C19-C21</f>
        <v>2271644</v>
      </c>
      <c r="D23" s="430">
        <f>D19-D21</f>
        <v>2787788.11</v>
      </c>
      <c r="E23" s="430">
        <f>E19-E21</f>
        <v>2787788.11</v>
      </c>
    </row>
    <row r="24" spans="1:5" ht="12.2" customHeight="1">
      <c r="A24" s="423"/>
      <c r="B24" s="424"/>
      <c r="C24" s="425"/>
      <c r="D24" s="425"/>
      <c r="E24" s="426"/>
    </row>
    <row r="25" spans="1:5" ht="11.65" customHeight="1">
      <c r="A25" s="602" t="s">
        <v>73</v>
      </c>
      <c r="B25" s="620"/>
      <c r="C25" s="288" t="s">
        <v>225</v>
      </c>
      <c r="D25" s="288" t="s">
        <v>228</v>
      </c>
      <c r="E25" s="288" t="s">
        <v>394</v>
      </c>
    </row>
    <row r="26" spans="1:5" ht="8.1" customHeight="1">
      <c r="A26" s="427"/>
      <c r="B26" s="428"/>
      <c r="C26" s="429"/>
      <c r="D26" s="429"/>
      <c r="E26" s="429"/>
    </row>
    <row r="27" spans="1:5" ht="11.65" customHeight="1">
      <c r="A27" s="678" t="s">
        <v>405</v>
      </c>
      <c r="B27" s="664"/>
      <c r="C27" s="418">
        <f>C7</f>
        <v>2271644</v>
      </c>
      <c r="D27" s="418">
        <f>D7</f>
        <v>2787788.11</v>
      </c>
      <c r="E27" s="418">
        <f>E7</f>
        <v>2787788.11</v>
      </c>
    </row>
    <row r="28" spans="1:5" ht="8.1" customHeight="1">
      <c r="A28" s="427"/>
      <c r="B28" s="428"/>
      <c r="C28" s="429"/>
      <c r="D28" s="429"/>
      <c r="E28" s="429"/>
    </row>
    <row r="29" spans="1:5" ht="11.65" customHeight="1">
      <c r="A29" s="678" t="s">
        <v>406</v>
      </c>
      <c r="B29" s="664"/>
      <c r="C29" s="418">
        <v>0</v>
      </c>
      <c r="D29" s="418">
        <v>0</v>
      </c>
      <c r="E29" s="418">
        <v>0</v>
      </c>
    </row>
    <row r="30" spans="1:5" ht="8.1" customHeight="1">
      <c r="A30" s="421"/>
      <c r="B30" s="422"/>
      <c r="C30" s="431"/>
      <c r="D30" s="431"/>
      <c r="E30" s="431"/>
    </row>
    <row r="31" spans="1:5" ht="15.75" customHeight="1">
      <c r="A31" s="420"/>
      <c r="B31" s="415" t="s">
        <v>407</v>
      </c>
      <c r="C31" s="430">
        <f>C27-C29</f>
        <v>2271644</v>
      </c>
      <c r="D31" s="430">
        <f>D27-D29</f>
        <v>2787788.11</v>
      </c>
      <c r="E31" s="430">
        <f>E27-E29</f>
        <v>2787788.11</v>
      </c>
    </row>
    <row r="32" spans="1:5" ht="12.2" customHeight="1">
      <c r="A32" s="432"/>
      <c r="B32" s="433"/>
      <c r="C32" s="433"/>
      <c r="D32" s="433"/>
      <c r="E32" s="434"/>
    </row>
    <row r="33" spans="1:5" ht="23.25" customHeight="1">
      <c r="A33" s="435"/>
      <c r="B33" s="675" t="s">
        <v>408</v>
      </c>
      <c r="C33" s="676"/>
      <c r="D33" s="676"/>
      <c r="E33" s="677"/>
    </row>
    <row r="34" spans="1:5" ht="28.5" customHeight="1">
      <c r="A34" s="435"/>
      <c r="B34" s="675" t="s">
        <v>409</v>
      </c>
      <c r="C34" s="676"/>
      <c r="D34" s="676"/>
      <c r="E34" s="677"/>
    </row>
    <row r="35" spans="1:5" ht="11.65" customHeight="1">
      <c r="A35" s="436"/>
      <c r="B35" s="672" t="s">
        <v>410</v>
      </c>
      <c r="C35" s="673"/>
      <c r="D35" s="673"/>
      <c r="E35" s="674"/>
    </row>
  </sheetData>
  <mergeCells count="17">
    <mergeCell ref="A1:E1"/>
    <mergeCell ref="A12:B12"/>
    <mergeCell ref="A17:B17"/>
    <mergeCell ref="A8:B8"/>
    <mergeCell ref="A19:B19"/>
    <mergeCell ref="A5:B5"/>
    <mergeCell ref="A3:E3"/>
    <mergeCell ref="A2:E2"/>
    <mergeCell ref="B35:E35"/>
    <mergeCell ref="B34:E34"/>
    <mergeCell ref="A27:B27"/>
    <mergeCell ref="A25:B25"/>
    <mergeCell ref="A9:B9"/>
    <mergeCell ref="A13:B13"/>
    <mergeCell ref="A21:B21"/>
    <mergeCell ref="B33:E33"/>
    <mergeCell ref="A29:B29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02"/>
  <sheetViews>
    <sheetView showGridLines="0" workbookViewId="0"/>
  </sheetViews>
  <sheetFormatPr baseColWidth="10" defaultColWidth="10.85546875" defaultRowHeight="12" customHeight="1"/>
  <cols>
    <col min="1" max="1" width="4.85546875" style="437" customWidth="1"/>
    <col min="2" max="2" width="30.85546875" style="437" customWidth="1"/>
    <col min="3" max="3" width="84.42578125" style="437" customWidth="1"/>
    <col min="4" max="4" width="31.7109375" style="437" customWidth="1"/>
    <col min="5" max="5" width="4.85546875" style="437" customWidth="1"/>
    <col min="6" max="8" width="11.42578125" style="437" customWidth="1"/>
    <col min="9" max="256" width="10.85546875" style="437" customWidth="1"/>
  </cols>
  <sheetData>
    <row r="1" spans="1:8" ht="12.75" customHeight="1">
      <c r="A1" s="215"/>
      <c r="B1" s="499" t="s">
        <v>411</v>
      </c>
      <c r="C1" s="500"/>
      <c r="D1" s="500"/>
      <c r="E1" s="500"/>
      <c r="F1" s="438"/>
      <c r="G1" s="438"/>
      <c r="H1" s="279"/>
    </row>
    <row r="2" spans="1:8" ht="12.75" customHeight="1">
      <c r="A2" s="218"/>
      <c r="B2" s="468" t="str">
        <f>EA!C1</f>
        <v>Cuenta Pública Primer Trimestre 2017</v>
      </c>
      <c r="C2" s="469"/>
      <c r="D2" s="469"/>
      <c r="E2" s="469"/>
      <c r="F2" s="222"/>
      <c r="G2" s="222"/>
      <c r="H2" s="224"/>
    </row>
    <row r="3" spans="1:8" ht="12.75" customHeight="1">
      <c r="A3" s="218"/>
      <c r="B3" s="468" t="s">
        <v>2</v>
      </c>
      <c r="C3" s="469"/>
      <c r="D3" s="469"/>
      <c r="E3" s="469"/>
      <c r="F3" s="222"/>
      <c r="G3" s="222"/>
      <c r="H3" s="224"/>
    </row>
    <row r="4" spans="1:8" ht="12.75" customHeight="1">
      <c r="A4" s="439"/>
      <c r="B4" s="440" t="s">
        <v>3</v>
      </c>
      <c r="C4" s="585" t="str">
        <f>EA!C6</f>
        <v>UNIVERSIDAD PEDAGÓGICA DE DURANGO</v>
      </c>
      <c r="D4" s="586"/>
      <c r="E4" s="225"/>
      <c r="F4" s="222"/>
      <c r="G4" s="222"/>
      <c r="H4" s="224"/>
    </row>
    <row r="5" spans="1:8" ht="12.75" customHeight="1">
      <c r="A5" s="439"/>
      <c r="B5" s="220"/>
      <c r="C5" s="226"/>
      <c r="D5" s="226"/>
      <c r="E5" s="226"/>
      <c r="F5" s="222"/>
      <c r="G5" s="222"/>
      <c r="H5" s="224"/>
    </row>
    <row r="6" spans="1:8" ht="15" customHeight="1">
      <c r="A6" s="65"/>
      <c r="B6" s="231"/>
      <c r="C6" s="52"/>
      <c r="D6" s="52"/>
      <c r="E6" s="231"/>
      <c r="F6" s="222"/>
      <c r="G6" s="222"/>
      <c r="H6" s="224"/>
    </row>
    <row r="7" spans="1:8" ht="15" customHeight="1">
      <c r="A7" s="688" t="s">
        <v>412</v>
      </c>
      <c r="B7" s="569"/>
      <c r="C7" s="197" t="s">
        <v>413</v>
      </c>
      <c r="D7" s="197" t="s">
        <v>414</v>
      </c>
      <c r="E7" s="441"/>
      <c r="F7" s="339"/>
      <c r="G7" s="222"/>
      <c r="H7" s="224"/>
    </row>
    <row r="8" spans="1:8" ht="12.75" customHeight="1">
      <c r="A8" s="238"/>
      <c r="B8" s="17"/>
      <c r="C8" s="17"/>
      <c r="D8" s="17"/>
      <c r="E8" s="240"/>
      <c r="F8" s="339"/>
      <c r="G8" s="222"/>
      <c r="H8" s="224"/>
    </row>
    <row r="9" spans="1:8" ht="15" customHeight="1">
      <c r="A9" s="241"/>
      <c r="B9" s="442"/>
      <c r="C9" s="443"/>
      <c r="D9" s="444"/>
      <c r="E9" s="442"/>
      <c r="F9" s="339"/>
      <c r="G9" s="222"/>
      <c r="H9" s="224"/>
    </row>
    <row r="10" spans="1:8" ht="15" customHeight="1">
      <c r="A10" s="241"/>
      <c r="B10" s="442"/>
      <c r="C10" s="443"/>
      <c r="D10" s="444"/>
      <c r="E10" s="442"/>
      <c r="F10" s="339"/>
      <c r="G10" s="222"/>
      <c r="H10" s="224"/>
    </row>
    <row r="11" spans="1:8" ht="15" customHeight="1">
      <c r="A11" s="241"/>
      <c r="B11" s="442"/>
      <c r="C11" s="443"/>
      <c r="D11" s="444"/>
      <c r="E11" s="442"/>
      <c r="F11" s="339"/>
      <c r="G11" s="222"/>
      <c r="H11" s="224"/>
    </row>
    <row r="12" spans="1:8" ht="15" customHeight="1">
      <c r="A12" s="241"/>
      <c r="B12" s="442"/>
      <c r="C12" s="443"/>
      <c r="D12" s="444"/>
      <c r="E12" s="442"/>
      <c r="F12" s="339"/>
      <c r="G12" s="222"/>
      <c r="H12" s="224"/>
    </row>
    <row r="13" spans="1:8" ht="15" customHeight="1">
      <c r="A13" s="241"/>
      <c r="B13" s="442"/>
      <c r="C13" s="443"/>
      <c r="D13" s="444"/>
      <c r="E13" s="442"/>
      <c r="F13" s="339"/>
      <c r="G13" s="222"/>
      <c r="H13" s="224"/>
    </row>
    <row r="14" spans="1:8" ht="15" customHeight="1">
      <c r="A14" s="241"/>
      <c r="B14" s="442"/>
      <c r="C14" s="443"/>
      <c r="D14" s="444"/>
      <c r="E14" s="442"/>
      <c r="F14" s="339"/>
      <c r="G14" s="222"/>
      <c r="H14" s="224"/>
    </row>
    <row r="15" spans="1:8" ht="15" customHeight="1">
      <c r="A15" s="241"/>
      <c r="B15" s="442"/>
      <c r="C15" s="443"/>
      <c r="D15" s="444"/>
      <c r="E15" s="442"/>
      <c r="F15" s="339"/>
      <c r="G15" s="222"/>
      <c r="H15" s="224"/>
    </row>
    <row r="16" spans="1:8" ht="15" customHeight="1">
      <c r="A16" s="241"/>
      <c r="B16" s="442"/>
      <c r="C16" s="443"/>
      <c r="D16" s="444"/>
      <c r="E16" s="442"/>
      <c r="F16" s="339"/>
      <c r="G16" s="222"/>
      <c r="H16" s="224"/>
    </row>
    <row r="17" spans="1:8" ht="15" customHeight="1">
      <c r="A17" s="241"/>
      <c r="B17" s="442"/>
      <c r="C17" s="443"/>
      <c r="D17" s="444"/>
      <c r="E17" s="442"/>
      <c r="F17" s="339"/>
      <c r="G17" s="222"/>
      <c r="H17" s="224"/>
    </row>
    <row r="18" spans="1:8" ht="15" customHeight="1">
      <c r="A18" s="241"/>
      <c r="B18" s="442"/>
      <c r="C18" s="443"/>
      <c r="D18" s="444"/>
      <c r="E18" s="442"/>
      <c r="F18" s="339"/>
      <c r="G18" s="222"/>
      <c r="H18" s="224"/>
    </row>
    <row r="19" spans="1:8" ht="15" customHeight="1">
      <c r="A19" s="241"/>
      <c r="B19" s="442"/>
      <c r="C19" s="443"/>
      <c r="D19" s="444"/>
      <c r="E19" s="442"/>
      <c r="F19" s="339"/>
      <c r="G19" s="222"/>
      <c r="H19" s="224"/>
    </row>
    <row r="20" spans="1:8" ht="15" customHeight="1">
      <c r="A20" s="241"/>
      <c r="B20" s="442"/>
      <c r="C20" s="443"/>
      <c r="D20" s="444"/>
      <c r="E20" s="442"/>
      <c r="F20" s="339"/>
      <c r="G20" s="222"/>
      <c r="H20" s="224"/>
    </row>
    <row r="21" spans="1:8" ht="15" customHeight="1">
      <c r="A21" s="241"/>
      <c r="B21" s="442"/>
      <c r="C21" s="443"/>
      <c r="D21" s="444"/>
      <c r="E21" s="442"/>
      <c r="F21" s="339"/>
      <c r="G21" s="222"/>
      <c r="H21" s="224"/>
    </row>
    <row r="22" spans="1:8" ht="15" customHeight="1">
      <c r="A22" s="241"/>
      <c r="B22" s="442"/>
      <c r="C22" s="443"/>
      <c r="D22" s="444"/>
      <c r="E22" s="442"/>
      <c r="F22" s="339"/>
      <c r="G22" s="222"/>
      <c r="H22" s="224"/>
    </row>
    <row r="23" spans="1:8" ht="15" customHeight="1">
      <c r="A23" s="241"/>
      <c r="B23" s="442"/>
      <c r="C23" s="443"/>
      <c r="D23" s="444"/>
      <c r="E23" s="442"/>
      <c r="F23" s="339"/>
      <c r="G23" s="222"/>
      <c r="H23" s="224"/>
    </row>
    <row r="24" spans="1:8" ht="15" customHeight="1">
      <c r="A24" s="241"/>
      <c r="B24" s="442"/>
      <c r="C24" s="443"/>
      <c r="D24" s="444"/>
      <c r="E24" s="442"/>
      <c r="F24" s="339"/>
      <c r="G24" s="222"/>
      <c r="H24" s="224"/>
    </row>
    <row r="25" spans="1:8" ht="15" customHeight="1">
      <c r="A25" s="241"/>
      <c r="B25" s="442"/>
      <c r="C25" s="443"/>
      <c r="D25" s="444"/>
      <c r="E25" s="442"/>
      <c r="F25" s="339"/>
      <c r="G25" s="222"/>
      <c r="H25" s="224"/>
    </row>
    <row r="26" spans="1:8" ht="15" customHeight="1">
      <c r="A26" s="241"/>
      <c r="B26" s="442"/>
      <c r="C26" s="443"/>
      <c r="D26" s="444"/>
      <c r="E26" s="442"/>
      <c r="F26" s="339"/>
      <c r="G26" s="222"/>
      <c r="H26" s="224"/>
    </row>
    <row r="27" spans="1:8" ht="15" customHeight="1">
      <c r="A27" s="241"/>
      <c r="B27" s="442"/>
      <c r="C27" s="443"/>
      <c r="D27" s="444"/>
      <c r="E27" s="442"/>
      <c r="F27" s="339"/>
      <c r="G27" s="222"/>
      <c r="H27" s="224"/>
    </row>
    <row r="28" spans="1:8" ht="15" customHeight="1">
      <c r="A28" s="241"/>
      <c r="B28" s="442"/>
      <c r="C28" s="443"/>
      <c r="D28" s="444"/>
      <c r="E28" s="442"/>
      <c r="F28" s="339"/>
      <c r="G28" s="222"/>
      <c r="H28" s="224"/>
    </row>
    <row r="29" spans="1:8" ht="15" customHeight="1">
      <c r="A29" s="241"/>
      <c r="B29" s="442"/>
      <c r="C29" s="443"/>
      <c r="D29" s="444"/>
      <c r="E29" s="442"/>
      <c r="F29" s="339"/>
      <c r="G29" s="222"/>
      <c r="H29" s="224"/>
    </row>
    <row r="30" spans="1:8" ht="15" customHeight="1">
      <c r="A30" s="241"/>
      <c r="B30" s="442"/>
      <c r="C30" s="443"/>
      <c r="D30" s="444"/>
      <c r="E30" s="442"/>
      <c r="F30" s="339"/>
      <c r="G30" s="222"/>
      <c r="H30" s="224"/>
    </row>
    <row r="31" spans="1:8" ht="15" customHeight="1">
      <c r="A31" s="241"/>
      <c r="B31" s="442"/>
      <c r="C31" s="443"/>
      <c r="D31" s="444"/>
      <c r="E31" s="442"/>
      <c r="F31" s="339"/>
      <c r="G31" s="222"/>
      <c r="H31" s="224"/>
    </row>
    <row r="32" spans="1:8" ht="15" customHeight="1">
      <c r="A32" s="241"/>
      <c r="B32" s="442"/>
      <c r="C32" s="443"/>
      <c r="D32" s="444"/>
      <c r="E32" s="442"/>
      <c r="F32" s="339"/>
      <c r="G32" s="222"/>
      <c r="H32" s="224"/>
    </row>
    <row r="33" spans="1:8" ht="15" customHeight="1">
      <c r="A33" s="241"/>
      <c r="B33" s="442"/>
      <c r="C33" s="443"/>
      <c r="D33" s="444"/>
      <c r="E33" s="442"/>
      <c r="F33" s="339"/>
      <c r="G33" s="222"/>
      <c r="H33" s="224"/>
    </row>
    <row r="34" spans="1:8" ht="15" customHeight="1">
      <c r="A34" s="241"/>
      <c r="B34" s="442"/>
      <c r="C34" s="443"/>
      <c r="D34" s="444"/>
      <c r="E34" s="442"/>
      <c r="F34" s="339"/>
      <c r="G34" s="222"/>
      <c r="H34" s="224"/>
    </row>
    <row r="35" spans="1:8" ht="15" customHeight="1">
      <c r="A35" s="241"/>
      <c r="B35" s="442"/>
      <c r="C35" s="443"/>
      <c r="D35" s="444"/>
      <c r="E35" s="442"/>
      <c r="F35" s="339"/>
      <c r="G35" s="222"/>
      <c r="H35" s="224"/>
    </row>
    <row r="36" spans="1:8" ht="15" customHeight="1">
      <c r="A36" s="241"/>
      <c r="B36" s="442"/>
      <c r="C36" s="443"/>
      <c r="D36" s="444"/>
      <c r="E36" s="442"/>
      <c r="F36" s="339"/>
      <c r="G36" s="222"/>
      <c r="H36" s="224"/>
    </row>
    <row r="37" spans="1:8" ht="15" customHeight="1">
      <c r="A37" s="241"/>
      <c r="B37" s="442"/>
      <c r="C37" s="443"/>
      <c r="D37" s="444"/>
      <c r="E37" s="442"/>
      <c r="F37" s="339"/>
      <c r="G37" s="222"/>
      <c r="H37" s="224"/>
    </row>
    <row r="38" spans="1:8" ht="15" customHeight="1">
      <c r="A38" s="241"/>
      <c r="B38" s="442"/>
      <c r="C38" s="443"/>
      <c r="D38" s="444"/>
      <c r="E38" s="442"/>
      <c r="F38" s="339"/>
      <c r="G38" s="222"/>
      <c r="H38" s="224"/>
    </row>
    <row r="39" spans="1:8" ht="15" customHeight="1">
      <c r="A39" s="241"/>
      <c r="B39" s="442"/>
      <c r="C39" s="443"/>
      <c r="D39" s="444"/>
      <c r="E39" s="442"/>
      <c r="F39" s="339"/>
      <c r="G39" s="222"/>
      <c r="H39" s="224"/>
    </row>
    <row r="40" spans="1:8" ht="15" customHeight="1">
      <c r="A40" s="241"/>
      <c r="B40" s="442"/>
      <c r="C40" s="443"/>
      <c r="D40" s="444"/>
      <c r="E40" s="442"/>
      <c r="F40" s="339"/>
      <c r="G40" s="222"/>
      <c r="H40" s="224"/>
    </row>
    <row r="41" spans="1:8" ht="15" customHeight="1">
      <c r="A41" s="241"/>
      <c r="B41" s="442"/>
      <c r="C41" s="443"/>
      <c r="D41" s="444"/>
      <c r="E41" s="442"/>
      <c r="F41" s="339"/>
      <c r="G41" s="222"/>
      <c r="H41" s="224"/>
    </row>
    <row r="42" spans="1:8" ht="15" customHeight="1">
      <c r="A42" s="241"/>
      <c r="B42" s="442"/>
      <c r="C42" s="443"/>
      <c r="D42" s="444"/>
      <c r="E42" s="442"/>
      <c r="F42" s="339"/>
      <c r="G42" s="222"/>
      <c r="H42" s="224"/>
    </row>
    <row r="43" spans="1:8" ht="15" customHeight="1">
      <c r="A43" s="241"/>
      <c r="B43" s="442"/>
      <c r="C43" s="443"/>
      <c r="D43" s="444"/>
      <c r="E43" s="442"/>
      <c r="F43" s="339"/>
      <c r="G43" s="222"/>
      <c r="H43" s="224"/>
    </row>
    <row r="44" spans="1:8" ht="15" customHeight="1">
      <c r="A44" s="241"/>
      <c r="B44" s="442"/>
      <c r="C44" s="443"/>
      <c r="D44" s="444"/>
      <c r="E44" s="442"/>
      <c r="F44" s="339"/>
      <c r="G44" s="222"/>
      <c r="H44" s="224"/>
    </row>
    <row r="45" spans="1:8" ht="15" customHeight="1">
      <c r="A45" s="241"/>
      <c r="B45" s="442"/>
      <c r="C45" s="443"/>
      <c r="D45" s="444"/>
      <c r="E45" s="442"/>
      <c r="F45" s="339"/>
      <c r="G45" s="222"/>
      <c r="H45" s="224"/>
    </row>
    <row r="46" spans="1:8" ht="15" customHeight="1">
      <c r="A46" s="241"/>
      <c r="B46" s="442"/>
      <c r="C46" s="443"/>
      <c r="D46" s="444"/>
      <c r="E46" s="442"/>
      <c r="F46" s="339"/>
      <c r="G46" s="222"/>
      <c r="H46" s="224"/>
    </row>
    <row r="47" spans="1:8" ht="15" customHeight="1">
      <c r="A47" s="241"/>
      <c r="B47" s="442"/>
      <c r="C47" s="443"/>
      <c r="D47" s="444"/>
      <c r="E47" s="442"/>
      <c r="F47" s="339"/>
      <c r="G47" s="222"/>
      <c r="H47" s="224"/>
    </row>
    <row r="48" spans="1:8" ht="15" customHeight="1">
      <c r="A48" s="241"/>
      <c r="B48" s="442"/>
      <c r="C48" s="443"/>
      <c r="D48" s="444"/>
      <c r="E48" s="442"/>
      <c r="F48" s="339"/>
      <c r="G48" s="222"/>
      <c r="H48" s="224"/>
    </row>
    <row r="49" spans="1:8" ht="15" customHeight="1">
      <c r="A49" s="241"/>
      <c r="B49" s="442"/>
      <c r="C49" s="443"/>
      <c r="D49" s="444"/>
      <c r="E49" s="442"/>
      <c r="F49" s="339"/>
      <c r="G49" s="222"/>
      <c r="H49" s="224"/>
    </row>
    <row r="50" spans="1:8" ht="15" customHeight="1">
      <c r="A50" s="241"/>
      <c r="B50" s="442"/>
      <c r="C50" s="443"/>
      <c r="D50" s="444"/>
      <c r="E50" s="442"/>
      <c r="F50" s="339"/>
      <c r="G50" s="222"/>
      <c r="H50" s="224"/>
    </row>
    <row r="51" spans="1:8" ht="15" customHeight="1">
      <c r="A51" s="241"/>
      <c r="B51" s="442"/>
      <c r="C51" s="443"/>
      <c r="D51" s="444"/>
      <c r="E51" s="442"/>
      <c r="F51" s="339"/>
      <c r="G51" s="222"/>
      <c r="H51" s="224"/>
    </row>
    <row r="52" spans="1:8" ht="15" customHeight="1">
      <c r="A52" s="241"/>
      <c r="B52" s="442"/>
      <c r="C52" s="443"/>
      <c r="D52" s="444"/>
      <c r="E52" s="442"/>
      <c r="F52" s="339"/>
      <c r="G52" s="222"/>
      <c r="H52" s="224"/>
    </row>
    <row r="53" spans="1:8" ht="15" customHeight="1">
      <c r="A53" s="241"/>
      <c r="B53" s="442"/>
      <c r="C53" s="443"/>
      <c r="D53" s="444"/>
      <c r="E53" s="442"/>
      <c r="F53" s="339"/>
      <c r="G53" s="222"/>
      <c r="H53" s="224"/>
    </row>
    <row r="54" spans="1:8" ht="15" customHeight="1">
      <c r="A54" s="241"/>
      <c r="B54" s="442"/>
      <c r="C54" s="443"/>
      <c r="D54" s="444"/>
      <c r="E54" s="442"/>
      <c r="F54" s="339"/>
      <c r="G54" s="222"/>
      <c r="H54" s="224"/>
    </row>
    <row r="55" spans="1:8" ht="15" customHeight="1">
      <c r="A55" s="241"/>
      <c r="B55" s="442"/>
      <c r="C55" s="443"/>
      <c r="D55" s="444"/>
      <c r="E55" s="442"/>
      <c r="F55" s="339"/>
      <c r="G55" s="222"/>
      <c r="H55" s="224"/>
    </row>
    <row r="56" spans="1:8" ht="15" customHeight="1">
      <c r="A56" s="241"/>
      <c r="B56" s="442"/>
      <c r="C56" s="443"/>
      <c r="D56" s="444"/>
      <c r="E56" s="442"/>
      <c r="F56" s="339"/>
      <c r="G56" s="222"/>
      <c r="H56" s="224"/>
    </row>
    <row r="57" spans="1:8" ht="15" customHeight="1">
      <c r="A57" s="241"/>
      <c r="B57" s="442"/>
      <c r="C57" s="443"/>
      <c r="D57" s="444"/>
      <c r="E57" s="442"/>
      <c r="F57" s="339"/>
      <c r="G57" s="222"/>
      <c r="H57" s="224"/>
    </row>
    <row r="58" spans="1:8" ht="15" customHeight="1">
      <c r="A58" s="241"/>
      <c r="B58" s="442"/>
      <c r="C58" s="443"/>
      <c r="D58" s="444"/>
      <c r="E58" s="442"/>
      <c r="F58" s="339"/>
      <c r="G58" s="222"/>
      <c r="H58" s="224"/>
    </row>
    <row r="59" spans="1:8" ht="15" customHeight="1">
      <c r="A59" s="241"/>
      <c r="B59" s="442"/>
      <c r="C59" s="443"/>
      <c r="D59" s="444"/>
      <c r="E59" s="442"/>
      <c r="F59" s="339"/>
      <c r="G59" s="222"/>
      <c r="H59" s="224"/>
    </row>
    <row r="60" spans="1:8" ht="15" customHeight="1">
      <c r="A60" s="241"/>
      <c r="B60" s="442"/>
      <c r="C60" s="443"/>
      <c r="D60" s="444"/>
      <c r="E60" s="442"/>
      <c r="F60" s="339"/>
      <c r="G60" s="222"/>
      <c r="H60" s="224"/>
    </row>
    <row r="61" spans="1:8" ht="15" customHeight="1">
      <c r="A61" s="241"/>
      <c r="B61" s="442"/>
      <c r="C61" s="443"/>
      <c r="D61" s="444"/>
      <c r="E61" s="442"/>
      <c r="F61" s="339"/>
      <c r="G61" s="222"/>
      <c r="H61" s="224"/>
    </row>
    <row r="62" spans="1:8" ht="15" customHeight="1">
      <c r="A62" s="241"/>
      <c r="B62" s="442"/>
      <c r="C62" s="443"/>
      <c r="D62" s="444"/>
      <c r="E62" s="442"/>
      <c r="F62" s="339"/>
      <c r="G62" s="222"/>
      <c r="H62" s="224"/>
    </row>
    <row r="63" spans="1:8" ht="15" customHeight="1">
      <c r="A63" s="241"/>
      <c r="B63" s="442"/>
      <c r="C63" s="443"/>
      <c r="D63" s="444"/>
      <c r="E63" s="442"/>
      <c r="F63" s="339"/>
      <c r="G63" s="222"/>
      <c r="H63" s="224"/>
    </row>
    <row r="64" spans="1:8" ht="15" customHeight="1">
      <c r="A64" s="241"/>
      <c r="B64" s="442"/>
      <c r="C64" s="443"/>
      <c r="D64" s="444"/>
      <c r="E64" s="442"/>
      <c r="F64" s="339"/>
      <c r="G64" s="222"/>
      <c r="H64" s="224"/>
    </row>
    <row r="65" spans="1:8" ht="15" customHeight="1">
      <c r="A65" s="241"/>
      <c r="B65" s="442"/>
      <c r="C65" s="443"/>
      <c r="D65" s="444"/>
      <c r="E65" s="442"/>
      <c r="F65" s="339"/>
      <c r="G65" s="222"/>
      <c r="H65" s="224"/>
    </row>
    <row r="66" spans="1:8" ht="15" customHeight="1">
      <c r="A66" s="241"/>
      <c r="B66" s="442"/>
      <c r="C66" s="443"/>
      <c r="D66" s="444"/>
      <c r="E66" s="442"/>
      <c r="F66" s="339"/>
      <c r="G66" s="222"/>
      <c r="H66" s="224"/>
    </row>
    <row r="67" spans="1:8" ht="15" customHeight="1">
      <c r="A67" s="241"/>
      <c r="B67" s="442"/>
      <c r="C67" s="443"/>
      <c r="D67" s="444"/>
      <c r="E67" s="442"/>
      <c r="F67" s="339"/>
      <c r="G67" s="222"/>
      <c r="H67" s="224"/>
    </row>
    <row r="68" spans="1:8" ht="15" customHeight="1">
      <c r="A68" s="241"/>
      <c r="B68" s="442"/>
      <c r="C68" s="443"/>
      <c r="D68" s="444"/>
      <c r="E68" s="442"/>
      <c r="F68" s="339"/>
      <c r="G68" s="222"/>
      <c r="H68" s="224"/>
    </row>
    <row r="69" spans="1:8" ht="15" customHeight="1">
      <c r="A69" s="241"/>
      <c r="B69" s="442"/>
      <c r="C69" s="443"/>
      <c r="D69" s="444"/>
      <c r="E69" s="442"/>
      <c r="F69" s="339"/>
      <c r="G69" s="222"/>
      <c r="H69" s="224"/>
    </row>
    <row r="70" spans="1:8" ht="15" customHeight="1">
      <c r="A70" s="241"/>
      <c r="B70" s="442"/>
      <c r="C70" s="443"/>
      <c r="D70" s="444"/>
      <c r="E70" s="442"/>
      <c r="F70" s="339"/>
      <c r="G70" s="222"/>
      <c r="H70" s="224"/>
    </row>
    <row r="71" spans="1:8" ht="15" customHeight="1">
      <c r="A71" s="241"/>
      <c r="B71" s="442"/>
      <c r="C71" s="443"/>
      <c r="D71" s="444"/>
      <c r="E71" s="442"/>
      <c r="F71" s="339"/>
      <c r="G71" s="222"/>
      <c r="H71" s="224"/>
    </row>
    <row r="72" spans="1:8" ht="15" customHeight="1">
      <c r="A72" s="241"/>
      <c r="B72" s="442"/>
      <c r="C72" s="443"/>
      <c r="D72" s="444"/>
      <c r="E72" s="442"/>
      <c r="F72" s="339"/>
      <c r="G72" s="222"/>
      <c r="H72" s="224"/>
    </row>
    <row r="73" spans="1:8" ht="15" customHeight="1">
      <c r="A73" s="241"/>
      <c r="B73" s="442"/>
      <c r="C73" s="443"/>
      <c r="D73" s="444"/>
      <c r="E73" s="442"/>
      <c r="F73" s="339"/>
      <c r="G73" s="222"/>
      <c r="H73" s="224"/>
    </row>
    <row r="74" spans="1:8" ht="15" customHeight="1">
      <c r="A74" s="241"/>
      <c r="B74" s="442"/>
      <c r="C74" s="443"/>
      <c r="D74" s="444"/>
      <c r="E74" s="442"/>
      <c r="F74" s="339"/>
      <c r="G74" s="222"/>
      <c r="H74" s="224"/>
    </row>
    <row r="75" spans="1:8" ht="15" customHeight="1">
      <c r="A75" s="241"/>
      <c r="B75" s="442"/>
      <c r="C75" s="443"/>
      <c r="D75" s="444"/>
      <c r="E75" s="442"/>
      <c r="F75" s="339"/>
      <c r="G75" s="222"/>
      <c r="H75" s="224"/>
    </row>
    <row r="76" spans="1:8" ht="15" customHeight="1">
      <c r="A76" s="241"/>
      <c r="B76" s="442"/>
      <c r="C76" s="443"/>
      <c r="D76" s="444"/>
      <c r="E76" s="442"/>
      <c r="F76" s="339"/>
      <c r="G76" s="222"/>
      <c r="H76" s="224"/>
    </row>
    <row r="77" spans="1:8" ht="15" customHeight="1">
      <c r="A77" s="241"/>
      <c r="B77" s="442"/>
      <c r="C77" s="443"/>
      <c r="D77" s="444"/>
      <c r="E77" s="442"/>
      <c r="F77" s="339"/>
      <c r="G77" s="222"/>
      <c r="H77" s="224"/>
    </row>
    <row r="78" spans="1:8" ht="15" customHeight="1">
      <c r="A78" s="241"/>
      <c r="B78" s="442"/>
      <c r="C78" s="443"/>
      <c r="D78" s="444"/>
      <c r="E78" s="442"/>
      <c r="F78" s="339"/>
      <c r="G78" s="222"/>
      <c r="H78" s="224"/>
    </row>
    <row r="79" spans="1:8" ht="15" customHeight="1">
      <c r="A79" s="241"/>
      <c r="B79" s="442"/>
      <c r="C79" s="443"/>
      <c r="D79" s="444"/>
      <c r="E79" s="442"/>
      <c r="F79" s="339"/>
      <c r="G79" s="222"/>
      <c r="H79" s="224"/>
    </row>
    <row r="80" spans="1:8" ht="15" customHeight="1">
      <c r="A80" s="241"/>
      <c r="B80" s="442"/>
      <c r="C80" s="443"/>
      <c r="D80" s="444"/>
      <c r="E80" s="442"/>
      <c r="F80" s="339"/>
      <c r="G80" s="222"/>
      <c r="H80" s="224"/>
    </row>
    <row r="81" spans="1:8" ht="15" customHeight="1">
      <c r="A81" s="241"/>
      <c r="B81" s="442"/>
      <c r="C81" s="443"/>
      <c r="D81" s="444"/>
      <c r="E81" s="442"/>
      <c r="F81" s="339"/>
      <c r="G81" s="222"/>
      <c r="H81" s="224"/>
    </row>
    <row r="82" spans="1:8" ht="15" customHeight="1">
      <c r="A82" s="241"/>
      <c r="B82" s="442"/>
      <c r="C82" s="443"/>
      <c r="D82" s="444"/>
      <c r="E82" s="442"/>
      <c r="F82" s="339"/>
      <c r="G82" s="222"/>
      <c r="H82" s="224"/>
    </row>
    <row r="83" spans="1:8" ht="15" customHeight="1">
      <c r="A83" s="241"/>
      <c r="B83" s="442"/>
      <c r="C83" s="443"/>
      <c r="D83" s="444"/>
      <c r="E83" s="442"/>
      <c r="F83" s="339"/>
      <c r="G83" s="222"/>
      <c r="H83" s="224"/>
    </row>
    <row r="84" spans="1:8" ht="15" customHeight="1">
      <c r="A84" s="241"/>
      <c r="B84" s="442"/>
      <c r="C84" s="443"/>
      <c r="D84" s="444"/>
      <c r="E84" s="442"/>
      <c r="F84" s="339"/>
      <c r="G84" s="222"/>
      <c r="H84" s="224"/>
    </row>
    <row r="85" spans="1:8" ht="15" customHeight="1">
      <c r="A85" s="241"/>
      <c r="B85" s="442"/>
      <c r="C85" s="443"/>
      <c r="D85" s="444"/>
      <c r="E85" s="442"/>
      <c r="F85" s="339"/>
      <c r="G85" s="222"/>
      <c r="H85" s="224"/>
    </row>
    <row r="86" spans="1:8" ht="15" customHeight="1">
      <c r="A86" s="241"/>
      <c r="B86" s="442"/>
      <c r="C86" s="443"/>
      <c r="D86" s="444"/>
      <c r="E86" s="442"/>
      <c r="F86" s="339"/>
      <c r="G86" s="222"/>
      <c r="H86" s="224"/>
    </row>
    <row r="87" spans="1:8" ht="15" customHeight="1">
      <c r="A87" s="241"/>
      <c r="B87" s="442"/>
      <c r="C87" s="443"/>
      <c r="D87" s="444"/>
      <c r="E87" s="442"/>
      <c r="F87" s="339"/>
      <c r="G87" s="222"/>
      <c r="H87" s="224"/>
    </row>
    <row r="88" spans="1:8" ht="15" customHeight="1">
      <c r="A88" s="241"/>
      <c r="B88" s="442"/>
      <c r="C88" s="443"/>
      <c r="D88" s="444"/>
      <c r="E88" s="442"/>
      <c r="F88" s="339"/>
      <c r="G88" s="222"/>
      <c r="H88" s="224"/>
    </row>
    <row r="89" spans="1:8" ht="15" customHeight="1">
      <c r="A89" s="241"/>
      <c r="B89" s="442"/>
      <c r="C89" s="443"/>
      <c r="D89" s="444"/>
      <c r="E89" s="442"/>
      <c r="F89" s="339"/>
      <c r="G89" s="222"/>
      <c r="H89" s="224"/>
    </row>
    <row r="90" spans="1:8" ht="15" customHeight="1">
      <c r="A90" s="241"/>
      <c r="B90" s="442"/>
      <c r="C90" s="443"/>
      <c r="D90" s="444"/>
      <c r="E90" s="442"/>
      <c r="F90" s="339"/>
      <c r="G90" s="222"/>
      <c r="H90" s="224"/>
    </row>
    <row r="91" spans="1:8" ht="15" customHeight="1">
      <c r="A91" s="241"/>
      <c r="B91" s="442"/>
      <c r="C91" s="443"/>
      <c r="D91" s="444"/>
      <c r="E91" s="442"/>
      <c r="F91" s="339"/>
      <c r="G91" s="222"/>
      <c r="H91" s="224"/>
    </row>
    <row r="92" spans="1:8" ht="15" customHeight="1">
      <c r="A92" s="241"/>
      <c r="B92" s="442"/>
      <c r="C92" s="443"/>
      <c r="D92" s="444"/>
      <c r="E92" s="442"/>
      <c r="F92" s="339"/>
      <c r="G92" s="222"/>
      <c r="H92" s="224"/>
    </row>
    <row r="93" spans="1:8" ht="15" customHeight="1">
      <c r="A93" s="241"/>
      <c r="B93" s="442"/>
      <c r="C93" s="443"/>
      <c r="D93" s="444"/>
      <c r="E93" s="442"/>
      <c r="F93" s="339"/>
      <c r="G93" s="222"/>
      <c r="H93" s="224"/>
    </row>
    <row r="94" spans="1:8" ht="15" customHeight="1">
      <c r="A94" s="241"/>
      <c r="B94" s="442"/>
      <c r="C94" s="443"/>
      <c r="D94" s="444"/>
      <c r="E94" s="442"/>
      <c r="F94" s="339"/>
      <c r="G94" s="222"/>
      <c r="H94" s="224"/>
    </row>
    <row r="95" spans="1:8" ht="15" customHeight="1">
      <c r="A95" s="241"/>
      <c r="B95" s="442"/>
      <c r="C95" s="443"/>
      <c r="D95" s="444"/>
      <c r="E95" s="442"/>
      <c r="F95" s="339"/>
      <c r="G95" s="222"/>
      <c r="H95" s="224"/>
    </row>
    <row r="96" spans="1:8" ht="15" customHeight="1">
      <c r="A96" s="241"/>
      <c r="B96" s="442"/>
      <c r="C96" s="443"/>
      <c r="D96" s="444"/>
      <c r="E96" s="442"/>
      <c r="F96" s="339"/>
      <c r="G96" s="222"/>
      <c r="H96" s="224"/>
    </row>
    <row r="97" spans="1:8" ht="15" customHeight="1">
      <c r="A97" s="241"/>
      <c r="B97" s="442"/>
      <c r="C97" s="443"/>
      <c r="D97" s="444"/>
      <c r="E97" s="442"/>
      <c r="F97" s="339"/>
      <c r="G97" s="222"/>
      <c r="H97" s="224"/>
    </row>
    <row r="98" spans="1:8" ht="15" customHeight="1">
      <c r="A98" s="241"/>
      <c r="B98" s="442"/>
      <c r="C98" s="443"/>
      <c r="D98" s="444"/>
      <c r="E98" s="442"/>
      <c r="F98" s="339"/>
      <c r="G98" s="222"/>
      <c r="H98" s="224"/>
    </row>
    <row r="99" spans="1:8" ht="15" customHeight="1">
      <c r="A99" s="241"/>
      <c r="B99" s="442"/>
      <c r="C99" s="443"/>
      <c r="D99" s="444"/>
      <c r="E99" s="442"/>
      <c r="F99" s="339"/>
      <c r="G99" s="222"/>
      <c r="H99" s="224"/>
    </row>
    <row r="100" spans="1:8" ht="15" customHeight="1">
      <c r="A100" s="241"/>
      <c r="B100" s="442"/>
      <c r="C100" s="443"/>
      <c r="D100" s="444"/>
      <c r="E100" s="442"/>
      <c r="F100" s="339"/>
      <c r="G100" s="222"/>
      <c r="H100" s="224"/>
    </row>
    <row r="101" spans="1:8" ht="15" customHeight="1">
      <c r="A101" s="241"/>
      <c r="B101" s="442"/>
      <c r="C101" s="443"/>
      <c r="D101" s="444"/>
      <c r="E101" s="442"/>
      <c r="F101" s="339"/>
      <c r="G101" s="222"/>
      <c r="H101" s="224"/>
    </row>
    <row r="102" spans="1:8" ht="15" customHeight="1">
      <c r="A102" s="241"/>
      <c r="B102" s="442"/>
      <c r="C102" s="443"/>
      <c r="D102" s="444"/>
      <c r="E102" s="442"/>
      <c r="F102" s="339"/>
      <c r="G102" s="222"/>
      <c r="H102" s="224"/>
    </row>
    <row r="103" spans="1:8" ht="15" customHeight="1">
      <c r="A103" s="241"/>
      <c r="B103" s="442"/>
      <c r="C103" s="443"/>
      <c r="D103" s="444"/>
      <c r="E103" s="442"/>
      <c r="F103" s="339"/>
      <c r="G103" s="222"/>
      <c r="H103" s="224"/>
    </row>
    <row r="104" spans="1:8" ht="15" customHeight="1">
      <c r="A104" s="241"/>
      <c r="B104" s="442"/>
      <c r="C104" s="443"/>
      <c r="D104" s="444"/>
      <c r="E104" s="442"/>
      <c r="F104" s="339"/>
      <c r="G104" s="222"/>
      <c r="H104" s="224"/>
    </row>
    <row r="105" spans="1:8" ht="15" customHeight="1">
      <c r="A105" s="241"/>
      <c r="B105" s="442"/>
      <c r="C105" s="443"/>
      <c r="D105" s="444"/>
      <c r="E105" s="442"/>
      <c r="F105" s="339"/>
      <c r="G105" s="222"/>
      <c r="H105" s="224"/>
    </row>
    <row r="106" spans="1:8" ht="15" customHeight="1">
      <c r="A106" s="241"/>
      <c r="B106" s="442"/>
      <c r="C106" s="443"/>
      <c r="D106" s="444"/>
      <c r="E106" s="442"/>
      <c r="F106" s="339"/>
      <c r="G106" s="222"/>
      <c r="H106" s="224"/>
    </row>
    <row r="107" spans="1:8" ht="15" customHeight="1">
      <c r="A107" s="241"/>
      <c r="B107" s="442"/>
      <c r="C107" s="443"/>
      <c r="D107" s="444"/>
      <c r="E107" s="442"/>
      <c r="F107" s="339"/>
      <c r="G107" s="222"/>
      <c r="H107" s="224"/>
    </row>
    <row r="108" spans="1:8" ht="15" customHeight="1">
      <c r="A108" s="241"/>
      <c r="B108" s="442"/>
      <c r="C108" s="443"/>
      <c r="D108" s="444"/>
      <c r="E108" s="442"/>
      <c r="F108" s="339"/>
      <c r="G108" s="222"/>
      <c r="H108" s="224"/>
    </row>
    <row r="109" spans="1:8" ht="15" customHeight="1">
      <c r="A109" s="241"/>
      <c r="B109" s="442"/>
      <c r="C109" s="443"/>
      <c r="D109" s="444"/>
      <c r="E109" s="442"/>
      <c r="F109" s="339"/>
      <c r="G109" s="222"/>
      <c r="H109" s="224"/>
    </row>
    <row r="110" spans="1:8" ht="15" customHeight="1">
      <c r="A110" s="241"/>
      <c r="B110" s="442"/>
      <c r="C110" s="443"/>
      <c r="D110" s="444"/>
      <c r="E110" s="442"/>
      <c r="F110" s="339"/>
      <c r="G110" s="222"/>
      <c r="H110" s="224"/>
    </row>
    <row r="111" spans="1:8" ht="15" customHeight="1">
      <c r="A111" s="241"/>
      <c r="B111" s="442"/>
      <c r="C111" s="443"/>
      <c r="D111" s="444"/>
      <c r="E111" s="442"/>
      <c r="F111" s="339"/>
      <c r="G111" s="222"/>
      <c r="H111" s="224"/>
    </row>
    <row r="112" spans="1:8" ht="15" customHeight="1">
      <c r="A112" s="241"/>
      <c r="B112" s="442"/>
      <c r="C112" s="443"/>
      <c r="D112" s="444"/>
      <c r="E112" s="442"/>
      <c r="F112" s="339"/>
      <c r="G112" s="222"/>
      <c r="H112" s="224"/>
    </row>
    <row r="113" spans="1:8" ht="15" customHeight="1">
      <c r="A113" s="241"/>
      <c r="B113" s="442"/>
      <c r="C113" s="443"/>
      <c r="D113" s="444"/>
      <c r="E113" s="442"/>
      <c r="F113" s="339"/>
      <c r="G113" s="222"/>
      <c r="H113" s="224"/>
    </row>
    <row r="114" spans="1:8" ht="15" customHeight="1">
      <c r="A114" s="241"/>
      <c r="B114" s="442"/>
      <c r="C114" s="443"/>
      <c r="D114" s="444"/>
      <c r="E114" s="442"/>
      <c r="F114" s="339"/>
      <c r="G114" s="222"/>
      <c r="H114" s="224"/>
    </row>
    <row r="115" spans="1:8" ht="15" customHeight="1">
      <c r="A115" s="241"/>
      <c r="B115" s="442"/>
      <c r="C115" s="443"/>
      <c r="D115" s="444"/>
      <c r="E115" s="442"/>
      <c r="F115" s="339"/>
      <c r="G115" s="222"/>
      <c r="H115" s="224"/>
    </row>
    <row r="116" spans="1:8" ht="15" customHeight="1">
      <c r="A116" s="241"/>
      <c r="B116" s="442"/>
      <c r="C116" s="443"/>
      <c r="D116" s="444"/>
      <c r="E116" s="442"/>
      <c r="F116" s="339"/>
      <c r="G116" s="222"/>
      <c r="H116" s="224"/>
    </row>
    <row r="117" spans="1:8" ht="15" customHeight="1">
      <c r="A117" s="241"/>
      <c r="B117" s="442"/>
      <c r="C117" s="443"/>
      <c r="D117" s="444"/>
      <c r="E117" s="442"/>
      <c r="F117" s="339"/>
      <c r="G117" s="222"/>
      <c r="H117" s="224"/>
    </row>
    <row r="118" spans="1:8" ht="15" customHeight="1">
      <c r="A118" s="241"/>
      <c r="B118" s="442"/>
      <c r="C118" s="443"/>
      <c r="D118" s="444"/>
      <c r="E118" s="442"/>
      <c r="F118" s="339"/>
      <c r="G118" s="222"/>
      <c r="H118" s="224"/>
    </row>
    <row r="119" spans="1:8" ht="15" customHeight="1">
      <c r="A119" s="241"/>
      <c r="B119" s="442"/>
      <c r="C119" s="443"/>
      <c r="D119" s="444"/>
      <c r="E119" s="442"/>
      <c r="F119" s="339"/>
      <c r="G119" s="222"/>
      <c r="H119" s="224"/>
    </row>
    <row r="120" spans="1:8" ht="15" customHeight="1">
      <c r="A120" s="241"/>
      <c r="B120" s="442"/>
      <c r="C120" s="443"/>
      <c r="D120" s="444"/>
      <c r="E120" s="442"/>
      <c r="F120" s="339"/>
      <c r="G120" s="222"/>
      <c r="H120" s="224"/>
    </row>
    <row r="121" spans="1:8" ht="15" customHeight="1">
      <c r="A121" s="241"/>
      <c r="B121" s="442"/>
      <c r="C121" s="443"/>
      <c r="D121" s="444"/>
      <c r="E121" s="442"/>
      <c r="F121" s="339"/>
      <c r="G121" s="222"/>
      <c r="H121" s="224"/>
    </row>
    <row r="122" spans="1:8" ht="15" customHeight="1">
      <c r="A122" s="241"/>
      <c r="B122" s="442"/>
      <c r="C122" s="443"/>
      <c r="D122" s="444"/>
      <c r="E122" s="442"/>
      <c r="F122" s="339"/>
      <c r="G122" s="222"/>
      <c r="H122" s="224"/>
    </row>
    <row r="123" spans="1:8" ht="15" customHeight="1">
      <c r="A123" s="241"/>
      <c r="B123" s="442"/>
      <c r="C123" s="443"/>
      <c r="D123" s="444"/>
      <c r="E123" s="442"/>
      <c r="F123" s="339"/>
      <c r="G123" s="222"/>
      <c r="H123" s="224"/>
    </row>
    <row r="124" spans="1:8" ht="15" customHeight="1">
      <c r="A124" s="241"/>
      <c r="B124" s="442"/>
      <c r="C124" s="443"/>
      <c r="D124" s="444"/>
      <c r="E124" s="442"/>
      <c r="F124" s="339"/>
      <c r="G124" s="222"/>
      <c r="H124" s="224"/>
    </row>
    <row r="125" spans="1:8" ht="15" customHeight="1">
      <c r="A125" s="241"/>
      <c r="B125" s="442"/>
      <c r="C125" s="443"/>
      <c r="D125" s="444"/>
      <c r="E125" s="442"/>
      <c r="F125" s="339"/>
      <c r="G125" s="222"/>
      <c r="H125" s="224"/>
    </row>
    <row r="126" spans="1:8" ht="15" customHeight="1">
      <c r="A126" s="241"/>
      <c r="B126" s="442"/>
      <c r="C126" s="443"/>
      <c r="D126" s="444"/>
      <c r="E126" s="442"/>
      <c r="F126" s="339"/>
      <c r="G126" s="222"/>
      <c r="H126" s="224"/>
    </row>
    <row r="127" spans="1:8" ht="15" customHeight="1">
      <c r="A127" s="241"/>
      <c r="B127" s="442"/>
      <c r="C127" s="443"/>
      <c r="D127" s="444"/>
      <c r="E127" s="442"/>
      <c r="F127" s="339"/>
      <c r="G127" s="222"/>
      <c r="H127" s="224"/>
    </row>
    <row r="128" spans="1:8" ht="15" customHeight="1">
      <c r="A128" s="241"/>
      <c r="B128" s="442"/>
      <c r="C128" s="443"/>
      <c r="D128" s="444"/>
      <c r="E128" s="442"/>
      <c r="F128" s="339"/>
      <c r="G128" s="222"/>
      <c r="H128" s="224"/>
    </row>
    <row r="129" spans="1:8" ht="15" customHeight="1">
      <c r="A129" s="241"/>
      <c r="B129" s="442"/>
      <c r="C129" s="443"/>
      <c r="D129" s="444"/>
      <c r="E129" s="442"/>
      <c r="F129" s="339"/>
      <c r="G129" s="222"/>
      <c r="H129" s="224"/>
    </row>
    <row r="130" spans="1:8" ht="15" customHeight="1">
      <c r="A130" s="241"/>
      <c r="B130" s="442"/>
      <c r="C130" s="443"/>
      <c r="D130" s="444"/>
      <c r="E130" s="442"/>
      <c r="F130" s="339"/>
      <c r="G130" s="222"/>
      <c r="H130" s="224"/>
    </row>
    <row r="131" spans="1:8" ht="15" customHeight="1">
      <c r="A131" s="241"/>
      <c r="B131" s="442"/>
      <c r="C131" s="443"/>
      <c r="D131" s="444"/>
      <c r="E131" s="442"/>
      <c r="F131" s="339"/>
      <c r="G131" s="222"/>
      <c r="H131" s="224"/>
    </row>
    <row r="132" spans="1:8" ht="15" customHeight="1">
      <c r="A132" s="241"/>
      <c r="B132" s="442"/>
      <c r="C132" s="443"/>
      <c r="D132" s="444"/>
      <c r="E132" s="442"/>
      <c r="F132" s="339"/>
      <c r="G132" s="222"/>
      <c r="H132" s="224"/>
    </row>
    <row r="133" spans="1:8" ht="15" customHeight="1">
      <c r="A133" s="241"/>
      <c r="B133" s="442"/>
      <c r="C133" s="443"/>
      <c r="D133" s="444"/>
      <c r="E133" s="442"/>
      <c r="F133" s="339"/>
      <c r="G133" s="222"/>
      <c r="H133" s="224"/>
    </row>
    <row r="134" spans="1:8" ht="15" customHeight="1">
      <c r="A134" s="241"/>
      <c r="B134" s="442"/>
      <c r="C134" s="443"/>
      <c r="D134" s="444"/>
      <c r="E134" s="442"/>
      <c r="F134" s="339"/>
      <c r="G134" s="222"/>
      <c r="H134" s="224"/>
    </row>
    <row r="135" spans="1:8" ht="15" customHeight="1">
      <c r="A135" s="241"/>
      <c r="B135" s="442"/>
      <c r="C135" s="443"/>
      <c r="D135" s="444"/>
      <c r="E135" s="442"/>
      <c r="F135" s="339"/>
      <c r="G135" s="222"/>
      <c r="H135" s="224"/>
    </row>
    <row r="136" spans="1:8" ht="15" customHeight="1">
      <c r="A136" s="241"/>
      <c r="B136" s="442"/>
      <c r="C136" s="443"/>
      <c r="D136" s="444"/>
      <c r="E136" s="442"/>
      <c r="F136" s="339"/>
      <c r="G136" s="222"/>
      <c r="H136" s="224"/>
    </row>
    <row r="137" spans="1:8" ht="15" customHeight="1">
      <c r="A137" s="241"/>
      <c r="B137" s="442"/>
      <c r="C137" s="443"/>
      <c r="D137" s="444"/>
      <c r="E137" s="442"/>
      <c r="F137" s="339"/>
      <c r="G137" s="222"/>
      <c r="H137" s="224"/>
    </row>
    <row r="138" spans="1:8" ht="15" customHeight="1">
      <c r="A138" s="241"/>
      <c r="B138" s="442"/>
      <c r="C138" s="443"/>
      <c r="D138" s="444"/>
      <c r="E138" s="442"/>
      <c r="F138" s="339"/>
      <c r="G138" s="222"/>
      <c r="H138" s="224"/>
    </row>
    <row r="139" spans="1:8" ht="15" customHeight="1">
      <c r="A139" s="241"/>
      <c r="B139" s="442"/>
      <c r="C139" s="443"/>
      <c r="D139" s="444"/>
      <c r="E139" s="442"/>
      <c r="F139" s="339"/>
      <c r="G139" s="222"/>
      <c r="H139" s="224"/>
    </row>
    <row r="140" spans="1:8" ht="15" customHeight="1">
      <c r="A140" s="241"/>
      <c r="B140" s="442"/>
      <c r="C140" s="443"/>
      <c r="D140" s="444"/>
      <c r="E140" s="442"/>
      <c r="F140" s="339"/>
      <c r="G140" s="222"/>
      <c r="H140" s="224"/>
    </row>
    <row r="141" spans="1:8" ht="15" customHeight="1">
      <c r="A141" s="241"/>
      <c r="B141" s="442"/>
      <c r="C141" s="443"/>
      <c r="D141" s="444"/>
      <c r="E141" s="442"/>
      <c r="F141" s="339"/>
      <c r="G141" s="222"/>
      <c r="H141" s="224"/>
    </row>
    <row r="142" spans="1:8" ht="15" customHeight="1">
      <c r="A142" s="241"/>
      <c r="B142" s="442"/>
      <c r="C142" s="443"/>
      <c r="D142" s="444"/>
      <c r="E142" s="442"/>
      <c r="F142" s="339"/>
      <c r="G142" s="222"/>
      <c r="H142" s="224"/>
    </row>
    <row r="143" spans="1:8" ht="15" customHeight="1">
      <c r="A143" s="241"/>
      <c r="B143" s="442"/>
      <c r="C143" s="443"/>
      <c r="D143" s="444"/>
      <c r="E143" s="442"/>
      <c r="F143" s="339"/>
      <c r="G143" s="222"/>
      <c r="H143" s="224"/>
    </row>
    <row r="144" spans="1:8" ht="15" customHeight="1">
      <c r="A144" s="241"/>
      <c r="B144" s="442"/>
      <c r="C144" s="443"/>
      <c r="D144" s="444"/>
      <c r="E144" s="442"/>
      <c r="F144" s="339"/>
      <c r="G144" s="222"/>
      <c r="H144" s="224"/>
    </row>
    <row r="145" spans="1:8" ht="15" customHeight="1">
      <c r="A145" s="241"/>
      <c r="B145" s="442"/>
      <c r="C145" s="443"/>
      <c r="D145" s="444"/>
      <c r="E145" s="442"/>
      <c r="F145" s="339"/>
      <c r="G145" s="222"/>
      <c r="H145" s="224"/>
    </row>
    <row r="146" spans="1:8" ht="15" customHeight="1">
      <c r="A146" s="241"/>
      <c r="B146" s="442"/>
      <c r="C146" s="443"/>
      <c r="D146" s="444"/>
      <c r="E146" s="442"/>
      <c r="F146" s="339"/>
      <c r="G146" s="222"/>
      <c r="H146" s="224"/>
    </row>
    <row r="147" spans="1:8" ht="15" customHeight="1">
      <c r="A147" s="241"/>
      <c r="B147" s="442"/>
      <c r="C147" s="443"/>
      <c r="D147" s="444"/>
      <c r="E147" s="442"/>
      <c r="F147" s="339"/>
      <c r="G147" s="222"/>
      <c r="H147" s="224"/>
    </row>
    <row r="148" spans="1:8" ht="15" customHeight="1">
      <c r="A148" s="241"/>
      <c r="B148" s="442"/>
      <c r="C148" s="443"/>
      <c r="D148" s="444"/>
      <c r="E148" s="442"/>
      <c r="F148" s="339"/>
      <c r="G148" s="222"/>
      <c r="H148" s="224"/>
    </row>
    <row r="149" spans="1:8" ht="15" customHeight="1">
      <c r="A149" s="241"/>
      <c r="B149" s="442"/>
      <c r="C149" s="443"/>
      <c r="D149" s="444"/>
      <c r="E149" s="442"/>
      <c r="F149" s="339"/>
      <c r="G149" s="222"/>
      <c r="H149" s="224"/>
    </row>
    <row r="150" spans="1:8" ht="15" customHeight="1">
      <c r="A150" s="241"/>
      <c r="B150" s="442"/>
      <c r="C150" s="443"/>
      <c r="D150" s="444"/>
      <c r="E150" s="442"/>
      <c r="F150" s="339"/>
      <c r="G150" s="222"/>
      <c r="H150" s="224"/>
    </row>
    <row r="151" spans="1:8" ht="15" customHeight="1">
      <c r="A151" s="241"/>
      <c r="B151" s="442"/>
      <c r="C151" s="443"/>
      <c r="D151" s="444"/>
      <c r="E151" s="442"/>
      <c r="F151" s="339"/>
      <c r="G151" s="222"/>
      <c r="H151" s="224"/>
    </row>
    <row r="152" spans="1:8" ht="15" customHeight="1">
      <c r="A152" s="241"/>
      <c r="B152" s="442"/>
      <c r="C152" s="443"/>
      <c r="D152" s="444"/>
      <c r="E152" s="442"/>
      <c r="F152" s="339"/>
      <c r="G152" s="222"/>
      <c r="H152" s="224"/>
    </row>
    <row r="153" spans="1:8" ht="15" customHeight="1">
      <c r="A153" s="241"/>
      <c r="B153" s="442"/>
      <c r="C153" s="443"/>
      <c r="D153" s="444"/>
      <c r="E153" s="442"/>
      <c r="F153" s="339"/>
      <c r="G153" s="222"/>
      <c r="H153" s="224"/>
    </row>
    <row r="154" spans="1:8" ht="15" customHeight="1">
      <c r="A154" s="241"/>
      <c r="B154" s="442"/>
      <c r="C154" s="443"/>
      <c r="D154" s="444"/>
      <c r="E154" s="442"/>
      <c r="F154" s="339"/>
      <c r="G154" s="222"/>
      <c r="H154" s="224"/>
    </row>
    <row r="155" spans="1:8" ht="15" customHeight="1">
      <c r="A155" s="241"/>
      <c r="B155" s="442"/>
      <c r="C155" s="443"/>
      <c r="D155" s="444"/>
      <c r="E155" s="442"/>
      <c r="F155" s="339"/>
      <c r="G155" s="222"/>
      <c r="H155" s="224"/>
    </row>
    <row r="156" spans="1:8" ht="15" customHeight="1">
      <c r="A156" s="241"/>
      <c r="B156" s="442"/>
      <c r="C156" s="443"/>
      <c r="D156" s="444"/>
      <c r="E156" s="442"/>
      <c r="F156" s="339"/>
      <c r="G156" s="222"/>
      <c r="H156" s="224"/>
    </row>
    <row r="157" spans="1:8" ht="15" customHeight="1">
      <c r="A157" s="241"/>
      <c r="B157" s="442"/>
      <c r="C157" s="443"/>
      <c r="D157" s="444"/>
      <c r="E157" s="442"/>
      <c r="F157" s="339"/>
      <c r="G157" s="222"/>
      <c r="H157" s="224"/>
    </row>
    <row r="158" spans="1:8" ht="15" customHeight="1">
      <c r="A158" s="241"/>
      <c r="B158" s="442"/>
      <c r="C158" s="443"/>
      <c r="D158" s="444"/>
      <c r="E158" s="442"/>
      <c r="F158" s="339"/>
      <c r="G158" s="222"/>
      <c r="H158" s="224"/>
    </row>
    <row r="159" spans="1:8" ht="15" customHeight="1">
      <c r="A159" s="241"/>
      <c r="B159" s="442"/>
      <c r="C159" s="443"/>
      <c r="D159" s="444"/>
      <c r="E159" s="442"/>
      <c r="F159" s="339"/>
      <c r="G159" s="222"/>
      <c r="H159" s="224"/>
    </row>
    <row r="160" spans="1:8" ht="15" customHeight="1">
      <c r="A160" s="241"/>
      <c r="B160" s="442"/>
      <c r="C160" s="443"/>
      <c r="D160" s="444"/>
      <c r="E160" s="442"/>
      <c r="F160" s="339"/>
      <c r="G160" s="222"/>
      <c r="H160" s="224"/>
    </row>
    <row r="161" spans="1:8" ht="15" customHeight="1">
      <c r="A161" s="241"/>
      <c r="B161" s="442"/>
      <c r="C161" s="443"/>
      <c r="D161" s="444"/>
      <c r="E161" s="442"/>
      <c r="F161" s="339"/>
      <c r="G161" s="222"/>
      <c r="H161" s="224"/>
    </row>
    <row r="162" spans="1:8" ht="15" customHeight="1">
      <c r="A162" s="241"/>
      <c r="B162" s="442"/>
      <c r="C162" s="443"/>
      <c r="D162" s="444"/>
      <c r="E162" s="442"/>
      <c r="F162" s="339"/>
      <c r="G162" s="222"/>
      <c r="H162" s="224"/>
    </row>
    <row r="163" spans="1:8" ht="15" customHeight="1">
      <c r="A163" s="241"/>
      <c r="B163" s="442"/>
      <c r="C163" s="443"/>
      <c r="D163" s="444"/>
      <c r="E163" s="442"/>
      <c r="F163" s="339"/>
      <c r="G163" s="222"/>
      <c r="H163" s="224"/>
    </row>
    <row r="164" spans="1:8" ht="15" customHeight="1">
      <c r="A164" s="241"/>
      <c r="B164" s="442"/>
      <c r="C164" s="443"/>
      <c r="D164" s="444"/>
      <c r="E164" s="442"/>
      <c r="F164" s="339"/>
      <c r="G164" s="222"/>
      <c r="H164" s="224"/>
    </row>
    <row r="165" spans="1:8" ht="15" customHeight="1">
      <c r="A165" s="241"/>
      <c r="B165" s="442"/>
      <c r="C165" s="443"/>
      <c r="D165" s="444"/>
      <c r="E165" s="442"/>
      <c r="F165" s="339"/>
      <c r="G165" s="222"/>
      <c r="H165" s="224"/>
    </row>
    <row r="166" spans="1:8" ht="15" customHeight="1">
      <c r="A166" s="241"/>
      <c r="B166" s="442"/>
      <c r="C166" s="443"/>
      <c r="D166" s="444"/>
      <c r="E166" s="442"/>
      <c r="F166" s="339"/>
      <c r="G166" s="222"/>
      <c r="H166" s="224"/>
    </row>
    <row r="167" spans="1:8" ht="15" customHeight="1">
      <c r="A167" s="241"/>
      <c r="B167" s="442"/>
      <c r="C167" s="443"/>
      <c r="D167" s="444"/>
      <c r="E167" s="442"/>
      <c r="F167" s="339"/>
      <c r="G167" s="222"/>
      <c r="H167" s="224"/>
    </row>
    <row r="168" spans="1:8" ht="15" customHeight="1">
      <c r="A168" s="241"/>
      <c r="B168" s="442"/>
      <c r="C168" s="443"/>
      <c r="D168" s="444"/>
      <c r="E168" s="442"/>
      <c r="F168" s="339"/>
      <c r="G168" s="222"/>
      <c r="H168" s="224"/>
    </row>
    <row r="169" spans="1:8" ht="15" customHeight="1">
      <c r="A169" s="241"/>
      <c r="B169" s="442"/>
      <c r="C169" s="443"/>
      <c r="D169" s="444"/>
      <c r="E169" s="442"/>
      <c r="F169" s="339"/>
      <c r="G169" s="222"/>
      <c r="H169" s="224"/>
    </row>
    <row r="170" spans="1:8" ht="15" customHeight="1">
      <c r="A170" s="241"/>
      <c r="B170" s="442"/>
      <c r="C170" s="443"/>
      <c r="D170" s="444"/>
      <c r="E170" s="442"/>
      <c r="F170" s="339"/>
      <c r="G170" s="222"/>
      <c r="H170" s="224"/>
    </row>
    <row r="171" spans="1:8" ht="15" customHeight="1">
      <c r="A171" s="241"/>
      <c r="B171" s="442"/>
      <c r="C171" s="443"/>
      <c r="D171" s="444"/>
      <c r="E171" s="442"/>
      <c r="F171" s="339"/>
      <c r="G171" s="222"/>
      <c r="H171" s="224"/>
    </row>
    <row r="172" spans="1:8" ht="15" customHeight="1">
      <c r="A172" s="241"/>
      <c r="B172" s="442"/>
      <c r="C172" s="443"/>
      <c r="D172" s="444"/>
      <c r="E172" s="442"/>
      <c r="F172" s="339"/>
      <c r="G172" s="222"/>
      <c r="H172" s="224"/>
    </row>
    <row r="173" spans="1:8" ht="15" customHeight="1">
      <c r="A173" s="241"/>
      <c r="B173" s="442"/>
      <c r="C173" s="443"/>
      <c r="D173" s="444"/>
      <c r="E173" s="442"/>
      <c r="F173" s="339"/>
      <c r="G173" s="222"/>
      <c r="H173" s="224"/>
    </row>
    <row r="174" spans="1:8" ht="15" customHeight="1">
      <c r="A174" s="241"/>
      <c r="B174" s="442"/>
      <c r="C174" s="443"/>
      <c r="D174" s="444"/>
      <c r="E174" s="442"/>
      <c r="F174" s="339"/>
      <c r="G174" s="222"/>
      <c r="H174" s="224"/>
    </row>
    <row r="175" spans="1:8" ht="15" customHeight="1">
      <c r="A175" s="241"/>
      <c r="B175" s="442"/>
      <c r="C175" s="443"/>
      <c r="D175" s="444"/>
      <c r="E175" s="442"/>
      <c r="F175" s="339"/>
      <c r="G175" s="222"/>
      <c r="H175" s="224"/>
    </row>
    <row r="176" spans="1:8" ht="15" customHeight="1">
      <c r="A176" s="241"/>
      <c r="B176" s="442"/>
      <c r="C176" s="443"/>
      <c r="D176" s="444"/>
      <c r="E176" s="442"/>
      <c r="F176" s="339"/>
      <c r="G176" s="222"/>
      <c r="H176" s="224"/>
    </row>
    <row r="177" spans="1:8" ht="15" customHeight="1">
      <c r="A177" s="241"/>
      <c r="B177" s="442"/>
      <c r="C177" s="443"/>
      <c r="D177" s="444"/>
      <c r="E177" s="442"/>
      <c r="F177" s="339"/>
      <c r="G177" s="222"/>
      <c r="H177" s="224"/>
    </row>
    <row r="178" spans="1:8" ht="15" customHeight="1">
      <c r="A178" s="241"/>
      <c r="B178" s="442"/>
      <c r="C178" s="443"/>
      <c r="D178" s="444"/>
      <c r="E178" s="442"/>
      <c r="F178" s="339"/>
      <c r="G178" s="222"/>
      <c r="H178" s="224"/>
    </row>
    <row r="179" spans="1:8" ht="15" customHeight="1">
      <c r="A179" s="241"/>
      <c r="B179" s="442"/>
      <c r="C179" s="443"/>
      <c r="D179" s="444"/>
      <c r="E179" s="442"/>
      <c r="F179" s="339"/>
      <c r="G179" s="222"/>
      <c r="H179" s="224"/>
    </row>
    <row r="180" spans="1:8" ht="15" customHeight="1">
      <c r="A180" s="241"/>
      <c r="B180" s="442"/>
      <c r="C180" s="443"/>
      <c r="D180" s="444"/>
      <c r="E180" s="442"/>
      <c r="F180" s="339"/>
      <c r="G180" s="222"/>
      <c r="H180" s="224"/>
    </row>
    <row r="181" spans="1:8" ht="15" customHeight="1">
      <c r="A181" s="241"/>
      <c r="B181" s="442"/>
      <c r="C181" s="443"/>
      <c r="D181" s="444"/>
      <c r="E181" s="442"/>
      <c r="F181" s="339"/>
      <c r="G181" s="222"/>
      <c r="H181" s="224"/>
    </row>
    <row r="182" spans="1:8" ht="15" customHeight="1">
      <c r="A182" s="241"/>
      <c r="B182" s="442"/>
      <c r="C182" s="443"/>
      <c r="D182" s="444"/>
      <c r="E182" s="442"/>
      <c r="F182" s="339"/>
      <c r="G182" s="222"/>
      <c r="H182" s="224"/>
    </row>
    <row r="183" spans="1:8" ht="15" customHeight="1">
      <c r="A183" s="241"/>
      <c r="B183" s="442"/>
      <c r="C183" s="443"/>
      <c r="D183" s="444"/>
      <c r="E183" s="442"/>
      <c r="F183" s="339"/>
      <c r="G183" s="222"/>
      <c r="H183" s="224"/>
    </row>
    <row r="184" spans="1:8" ht="15" customHeight="1">
      <c r="A184" s="241"/>
      <c r="B184" s="442"/>
      <c r="C184" s="443"/>
      <c r="D184" s="444"/>
      <c r="E184" s="442"/>
      <c r="F184" s="339"/>
      <c r="G184" s="222"/>
      <c r="H184" s="224"/>
    </row>
    <row r="185" spans="1:8" ht="15" customHeight="1">
      <c r="A185" s="241"/>
      <c r="B185" s="442"/>
      <c r="C185" s="443"/>
      <c r="D185" s="444"/>
      <c r="E185" s="442"/>
      <c r="F185" s="339"/>
      <c r="G185" s="222"/>
      <c r="H185" s="224"/>
    </row>
    <row r="186" spans="1:8" ht="15" customHeight="1">
      <c r="A186" s="241"/>
      <c r="B186" s="442"/>
      <c r="C186" s="443"/>
      <c r="D186" s="444"/>
      <c r="E186" s="442"/>
      <c r="F186" s="339"/>
      <c r="G186" s="222"/>
      <c r="H186" s="224"/>
    </row>
    <row r="187" spans="1:8" ht="15" customHeight="1">
      <c r="A187" s="241"/>
      <c r="B187" s="442"/>
      <c r="C187" s="443"/>
      <c r="D187" s="444"/>
      <c r="E187" s="442"/>
      <c r="F187" s="339"/>
      <c r="G187" s="222"/>
      <c r="H187" s="224"/>
    </row>
    <row r="188" spans="1:8" ht="15" customHeight="1">
      <c r="A188" s="241"/>
      <c r="B188" s="442"/>
      <c r="C188" s="443"/>
      <c r="D188" s="444"/>
      <c r="E188" s="442"/>
      <c r="F188" s="339"/>
      <c r="G188" s="222"/>
      <c r="H188" s="224"/>
    </row>
    <row r="189" spans="1:8" ht="15" customHeight="1">
      <c r="A189" s="241"/>
      <c r="B189" s="442"/>
      <c r="C189" s="443"/>
      <c r="D189" s="444"/>
      <c r="E189" s="442"/>
      <c r="F189" s="339"/>
      <c r="G189" s="222"/>
      <c r="H189" s="224"/>
    </row>
    <row r="190" spans="1:8" ht="15" customHeight="1">
      <c r="A190" s="241"/>
      <c r="B190" s="442"/>
      <c r="C190" s="443"/>
      <c r="D190" s="444"/>
      <c r="E190" s="442"/>
      <c r="F190" s="339"/>
      <c r="G190" s="222"/>
      <c r="H190" s="224"/>
    </row>
    <row r="191" spans="1:8" ht="15" customHeight="1">
      <c r="A191" s="241"/>
      <c r="B191" s="442"/>
      <c r="C191" s="443"/>
      <c r="D191" s="444"/>
      <c r="E191" s="442"/>
      <c r="F191" s="339"/>
      <c r="G191" s="222"/>
      <c r="H191" s="224"/>
    </row>
    <row r="192" spans="1:8" ht="15" customHeight="1">
      <c r="A192" s="241"/>
      <c r="B192" s="442"/>
      <c r="C192" s="443"/>
      <c r="D192" s="444"/>
      <c r="E192" s="442"/>
      <c r="F192" s="339"/>
      <c r="G192" s="222"/>
      <c r="H192" s="224"/>
    </row>
    <row r="193" spans="1:8" ht="15" customHeight="1">
      <c r="A193" s="241"/>
      <c r="B193" s="442"/>
      <c r="C193" s="443"/>
      <c r="D193" s="444"/>
      <c r="E193" s="442"/>
      <c r="F193" s="339"/>
      <c r="G193" s="222"/>
      <c r="H193" s="224"/>
    </row>
    <row r="194" spans="1:8" ht="15" customHeight="1">
      <c r="A194" s="241"/>
      <c r="B194" s="442"/>
      <c r="C194" s="443"/>
      <c r="D194" s="444"/>
      <c r="E194" s="442"/>
      <c r="F194" s="339"/>
      <c r="G194" s="222"/>
      <c r="H194" s="224"/>
    </row>
    <row r="195" spans="1:8" ht="15" customHeight="1">
      <c r="A195" s="241"/>
      <c r="B195" s="442"/>
      <c r="C195" s="443"/>
      <c r="D195" s="444"/>
      <c r="E195" s="442"/>
      <c r="F195" s="339"/>
      <c r="G195" s="222"/>
      <c r="H195" s="224"/>
    </row>
    <row r="196" spans="1:8" ht="15" customHeight="1">
      <c r="A196" s="241"/>
      <c r="B196" s="442"/>
      <c r="C196" s="443"/>
      <c r="D196" s="444"/>
      <c r="E196" s="442"/>
      <c r="F196" s="339"/>
      <c r="G196" s="222"/>
      <c r="H196" s="224"/>
    </row>
    <row r="197" spans="1:8" ht="15" customHeight="1">
      <c r="A197" s="241"/>
      <c r="B197" s="442"/>
      <c r="C197" s="443"/>
      <c r="D197" s="444"/>
      <c r="E197" s="442"/>
      <c r="F197" s="339"/>
      <c r="G197" s="222"/>
      <c r="H197" s="224"/>
    </row>
    <row r="198" spans="1:8" ht="15" customHeight="1">
      <c r="A198" s="241"/>
      <c r="B198" s="442"/>
      <c r="C198" s="443"/>
      <c r="D198" s="444"/>
      <c r="E198" s="442"/>
      <c r="F198" s="339"/>
      <c r="G198" s="222"/>
      <c r="H198" s="224"/>
    </row>
    <row r="199" spans="1:8" ht="15" customHeight="1">
      <c r="A199" s="241"/>
      <c r="B199" s="442"/>
      <c r="C199" s="443"/>
      <c r="D199" s="444"/>
      <c r="E199" s="442"/>
      <c r="F199" s="339"/>
      <c r="G199" s="222"/>
      <c r="H199" s="224"/>
    </row>
    <row r="200" spans="1:8" ht="15" customHeight="1">
      <c r="A200" s="241"/>
      <c r="B200" s="442"/>
      <c r="C200" s="443"/>
      <c r="D200" s="444"/>
      <c r="E200" s="442"/>
      <c r="F200" s="339"/>
      <c r="G200" s="222"/>
      <c r="H200" s="224"/>
    </row>
    <row r="201" spans="1:8" ht="15" customHeight="1">
      <c r="A201" s="241"/>
      <c r="B201" s="442"/>
      <c r="C201" s="443"/>
      <c r="D201" s="444"/>
      <c r="E201" s="442"/>
      <c r="F201" s="339"/>
      <c r="G201" s="222"/>
      <c r="H201" s="224"/>
    </row>
    <row r="202" spans="1:8" ht="15" customHeight="1">
      <c r="A202" s="241"/>
      <c r="B202" s="442"/>
      <c r="C202" s="443"/>
      <c r="D202" s="444"/>
      <c r="E202" s="442"/>
      <c r="F202" s="339"/>
      <c r="G202" s="222"/>
      <c r="H202" s="224"/>
    </row>
    <row r="203" spans="1:8" ht="15" customHeight="1">
      <c r="A203" s="241"/>
      <c r="B203" s="442"/>
      <c r="C203" s="443"/>
      <c r="D203" s="444"/>
      <c r="E203" s="442"/>
      <c r="F203" s="339"/>
      <c r="G203" s="222"/>
      <c r="H203" s="224"/>
    </row>
    <row r="204" spans="1:8" ht="15" customHeight="1">
      <c r="A204" s="241"/>
      <c r="B204" s="442"/>
      <c r="C204" s="443"/>
      <c r="D204" s="444"/>
      <c r="E204" s="442"/>
      <c r="F204" s="339"/>
      <c r="G204" s="222"/>
      <c r="H204" s="224"/>
    </row>
    <row r="205" spans="1:8" ht="15" customHeight="1">
      <c r="A205" s="241"/>
      <c r="B205" s="442"/>
      <c r="C205" s="443"/>
      <c r="D205" s="444"/>
      <c r="E205" s="442"/>
      <c r="F205" s="339"/>
      <c r="G205" s="222"/>
      <c r="H205" s="224"/>
    </row>
    <row r="206" spans="1:8" ht="15" customHeight="1">
      <c r="A206" s="241"/>
      <c r="B206" s="442"/>
      <c r="C206" s="443"/>
      <c r="D206" s="444"/>
      <c r="E206" s="442"/>
      <c r="F206" s="339"/>
      <c r="G206" s="222"/>
      <c r="H206" s="224"/>
    </row>
    <row r="207" spans="1:8" ht="15" customHeight="1">
      <c r="A207" s="241"/>
      <c r="B207" s="442"/>
      <c r="C207" s="443"/>
      <c r="D207" s="444"/>
      <c r="E207" s="442"/>
      <c r="F207" s="339"/>
      <c r="G207" s="222"/>
      <c r="H207" s="224"/>
    </row>
    <row r="208" spans="1:8" ht="15" customHeight="1">
      <c r="A208" s="241"/>
      <c r="B208" s="442"/>
      <c r="C208" s="443"/>
      <c r="D208" s="444"/>
      <c r="E208" s="442"/>
      <c r="F208" s="339"/>
      <c r="G208" s="222"/>
      <c r="H208" s="224"/>
    </row>
    <row r="209" spans="1:8" ht="15" customHeight="1">
      <c r="A209" s="241"/>
      <c r="B209" s="442"/>
      <c r="C209" s="443"/>
      <c r="D209" s="444"/>
      <c r="E209" s="442"/>
      <c r="F209" s="339"/>
      <c r="G209" s="222"/>
      <c r="H209" s="224"/>
    </row>
    <row r="210" spans="1:8" ht="15" customHeight="1">
      <c r="A210" s="241"/>
      <c r="B210" s="442"/>
      <c r="C210" s="443"/>
      <c r="D210" s="444"/>
      <c r="E210" s="442"/>
      <c r="F210" s="339"/>
      <c r="G210" s="222"/>
      <c r="H210" s="224"/>
    </row>
    <row r="211" spans="1:8" ht="15" customHeight="1">
      <c r="A211" s="241"/>
      <c r="B211" s="442"/>
      <c r="C211" s="443"/>
      <c r="D211" s="444"/>
      <c r="E211" s="442"/>
      <c r="F211" s="339"/>
      <c r="G211" s="222"/>
      <c r="H211" s="224"/>
    </row>
    <row r="212" spans="1:8" ht="15" customHeight="1">
      <c r="A212" s="241"/>
      <c r="B212" s="442"/>
      <c r="C212" s="443"/>
      <c r="D212" s="444"/>
      <c r="E212" s="442"/>
      <c r="F212" s="339"/>
      <c r="G212" s="222"/>
      <c r="H212" s="224"/>
    </row>
    <row r="213" spans="1:8" ht="15" customHeight="1">
      <c r="A213" s="241"/>
      <c r="B213" s="442"/>
      <c r="C213" s="443"/>
      <c r="D213" s="444"/>
      <c r="E213" s="442"/>
      <c r="F213" s="339"/>
      <c r="G213" s="222"/>
      <c r="H213" s="224"/>
    </row>
    <row r="214" spans="1:8" ht="15" customHeight="1">
      <c r="A214" s="241"/>
      <c r="B214" s="442"/>
      <c r="C214" s="443"/>
      <c r="D214" s="444"/>
      <c r="E214" s="442"/>
      <c r="F214" s="339"/>
      <c r="G214" s="222"/>
      <c r="H214" s="224"/>
    </row>
    <row r="215" spans="1:8" ht="15" customHeight="1">
      <c r="A215" s="241"/>
      <c r="B215" s="442"/>
      <c r="C215" s="443"/>
      <c r="D215" s="444"/>
      <c r="E215" s="442"/>
      <c r="F215" s="339"/>
      <c r="G215" s="222"/>
      <c r="H215" s="224"/>
    </row>
    <row r="216" spans="1:8" ht="15" customHeight="1">
      <c r="A216" s="241"/>
      <c r="B216" s="442"/>
      <c r="C216" s="443"/>
      <c r="D216" s="444"/>
      <c r="E216" s="442"/>
      <c r="F216" s="339"/>
      <c r="G216" s="222"/>
      <c r="H216" s="224"/>
    </row>
    <row r="217" spans="1:8" ht="15" customHeight="1">
      <c r="A217" s="241"/>
      <c r="B217" s="442"/>
      <c r="C217" s="443"/>
      <c r="D217" s="444"/>
      <c r="E217" s="442"/>
      <c r="F217" s="339"/>
      <c r="G217" s="222"/>
      <c r="H217" s="224"/>
    </row>
    <row r="218" spans="1:8" ht="15" customHeight="1">
      <c r="A218" s="241"/>
      <c r="B218" s="442"/>
      <c r="C218" s="443"/>
      <c r="D218" s="444"/>
      <c r="E218" s="442"/>
      <c r="F218" s="339"/>
      <c r="G218" s="222"/>
      <c r="H218" s="224"/>
    </row>
    <row r="219" spans="1:8" ht="15" customHeight="1">
      <c r="A219" s="241"/>
      <c r="B219" s="442"/>
      <c r="C219" s="443"/>
      <c r="D219" s="444"/>
      <c r="E219" s="442"/>
      <c r="F219" s="339"/>
      <c r="G219" s="222"/>
      <c r="H219" s="224"/>
    </row>
    <row r="220" spans="1:8" ht="15" customHeight="1">
      <c r="A220" s="241"/>
      <c r="B220" s="442"/>
      <c r="C220" s="443"/>
      <c r="D220" s="444"/>
      <c r="E220" s="442"/>
      <c r="F220" s="339"/>
      <c r="G220" s="222"/>
      <c r="H220" s="224"/>
    </row>
    <row r="221" spans="1:8" ht="15" customHeight="1">
      <c r="A221" s="241"/>
      <c r="B221" s="442"/>
      <c r="C221" s="443"/>
      <c r="D221" s="444"/>
      <c r="E221" s="442"/>
      <c r="F221" s="339"/>
      <c r="G221" s="222"/>
      <c r="H221" s="224"/>
    </row>
    <row r="222" spans="1:8" ht="15" customHeight="1">
      <c r="A222" s="241"/>
      <c r="B222" s="442"/>
      <c r="C222" s="443"/>
      <c r="D222" s="444"/>
      <c r="E222" s="442"/>
      <c r="F222" s="339"/>
      <c r="G222" s="222"/>
      <c r="H222" s="224"/>
    </row>
    <row r="223" spans="1:8" ht="15" customHeight="1">
      <c r="A223" s="241"/>
      <c r="B223" s="442"/>
      <c r="C223" s="443"/>
      <c r="D223" s="444"/>
      <c r="E223" s="442"/>
      <c r="F223" s="339"/>
      <c r="G223" s="222"/>
      <c r="H223" s="224"/>
    </row>
    <row r="224" spans="1:8" ht="15" customHeight="1">
      <c r="A224" s="241"/>
      <c r="B224" s="442"/>
      <c r="C224" s="443"/>
      <c r="D224" s="444"/>
      <c r="E224" s="442"/>
      <c r="F224" s="339"/>
      <c r="G224" s="222"/>
      <c r="H224" s="224"/>
    </row>
    <row r="225" spans="1:8" ht="15" customHeight="1">
      <c r="A225" s="241"/>
      <c r="B225" s="442"/>
      <c r="C225" s="443"/>
      <c r="D225" s="444"/>
      <c r="E225" s="442"/>
      <c r="F225" s="339"/>
      <c r="G225" s="222"/>
      <c r="H225" s="224"/>
    </row>
    <row r="226" spans="1:8" ht="15" customHeight="1">
      <c r="A226" s="241"/>
      <c r="B226" s="442"/>
      <c r="C226" s="443"/>
      <c r="D226" s="444"/>
      <c r="E226" s="442"/>
      <c r="F226" s="339"/>
      <c r="G226" s="222"/>
      <c r="H226" s="224"/>
    </row>
    <row r="227" spans="1:8" ht="15" customHeight="1">
      <c r="A227" s="241"/>
      <c r="B227" s="442"/>
      <c r="C227" s="443"/>
      <c r="D227" s="444"/>
      <c r="E227" s="442"/>
      <c r="F227" s="339"/>
      <c r="G227" s="222"/>
      <c r="H227" s="224"/>
    </row>
    <row r="228" spans="1:8" ht="15" customHeight="1">
      <c r="A228" s="241"/>
      <c r="B228" s="442"/>
      <c r="C228" s="443"/>
      <c r="D228" s="444"/>
      <c r="E228" s="442"/>
      <c r="F228" s="339"/>
      <c r="G228" s="222"/>
      <c r="H228" s="224"/>
    </row>
    <row r="229" spans="1:8" ht="15" customHeight="1">
      <c r="A229" s="241"/>
      <c r="B229" s="442"/>
      <c r="C229" s="443"/>
      <c r="D229" s="444"/>
      <c r="E229" s="442"/>
      <c r="F229" s="339"/>
      <c r="G229" s="222"/>
      <c r="H229" s="224"/>
    </row>
    <row r="230" spans="1:8" ht="15" customHeight="1">
      <c r="A230" s="241"/>
      <c r="B230" s="442"/>
      <c r="C230" s="443"/>
      <c r="D230" s="444"/>
      <c r="E230" s="442"/>
      <c r="F230" s="339"/>
      <c r="G230" s="222"/>
      <c r="H230" s="224"/>
    </row>
    <row r="231" spans="1:8" ht="15" customHeight="1">
      <c r="A231" s="241"/>
      <c r="B231" s="442"/>
      <c r="C231" s="443"/>
      <c r="D231" s="444"/>
      <c r="E231" s="442"/>
      <c r="F231" s="339"/>
      <c r="G231" s="222"/>
      <c r="H231" s="224"/>
    </row>
    <row r="232" spans="1:8" ht="15" customHeight="1">
      <c r="A232" s="241"/>
      <c r="B232" s="442"/>
      <c r="C232" s="443"/>
      <c r="D232" s="444"/>
      <c r="E232" s="442"/>
      <c r="F232" s="339"/>
      <c r="G232" s="222"/>
      <c r="H232" s="224"/>
    </row>
    <row r="233" spans="1:8" ht="15" customHeight="1">
      <c r="A233" s="241"/>
      <c r="B233" s="442"/>
      <c r="C233" s="443"/>
      <c r="D233" s="444"/>
      <c r="E233" s="442"/>
      <c r="F233" s="339"/>
      <c r="G233" s="222"/>
      <c r="H233" s="224"/>
    </row>
    <row r="234" spans="1:8" ht="15" customHeight="1">
      <c r="A234" s="241"/>
      <c r="B234" s="442"/>
      <c r="C234" s="443"/>
      <c r="D234" s="444"/>
      <c r="E234" s="442"/>
      <c r="F234" s="339"/>
      <c r="G234" s="222"/>
      <c r="H234" s="224"/>
    </row>
    <row r="235" spans="1:8" ht="15" customHeight="1">
      <c r="A235" s="241"/>
      <c r="B235" s="442"/>
      <c r="C235" s="443"/>
      <c r="D235" s="444"/>
      <c r="E235" s="442"/>
      <c r="F235" s="339"/>
      <c r="G235" s="222"/>
      <c r="H235" s="224"/>
    </row>
    <row r="236" spans="1:8" ht="15" customHeight="1">
      <c r="A236" s="241"/>
      <c r="B236" s="442"/>
      <c r="C236" s="443"/>
      <c r="D236" s="444"/>
      <c r="E236" s="442"/>
      <c r="F236" s="339"/>
      <c r="G236" s="222"/>
      <c r="H236" s="224"/>
    </row>
    <row r="237" spans="1:8" ht="15" customHeight="1">
      <c r="A237" s="241"/>
      <c r="B237" s="442"/>
      <c r="C237" s="443"/>
      <c r="D237" s="444"/>
      <c r="E237" s="442"/>
      <c r="F237" s="339"/>
      <c r="G237" s="222"/>
      <c r="H237" s="224"/>
    </row>
    <row r="238" spans="1:8" ht="15" customHeight="1">
      <c r="A238" s="241"/>
      <c r="B238" s="442"/>
      <c r="C238" s="443"/>
      <c r="D238" s="444"/>
      <c r="E238" s="442"/>
      <c r="F238" s="339"/>
      <c r="G238" s="222"/>
      <c r="H238" s="224"/>
    </row>
    <row r="239" spans="1:8" ht="15" customHeight="1">
      <c r="A239" s="241"/>
      <c r="B239" s="442"/>
      <c r="C239" s="443"/>
      <c r="D239" s="444"/>
      <c r="E239" s="442"/>
      <c r="F239" s="339"/>
      <c r="G239" s="222"/>
      <c r="H239" s="224"/>
    </row>
    <row r="240" spans="1:8" ht="15" customHeight="1">
      <c r="A240" s="241"/>
      <c r="B240" s="442"/>
      <c r="C240" s="443"/>
      <c r="D240" s="444"/>
      <c r="E240" s="442"/>
      <c r="F240" s="339"/>
      <c r="G240" s="222"/>
      <c r="H240" s="224"/>
    </row>
    <row r="241" spans="1:8" ht="15" customHeight="1">
      <c r="A241" s="241"/>
      <c r="B241" s="442"/>
      <c r="C241" s="443"/>
      <c r="D241" s="444"/>
      <c r="E241" s="442"/>
      <c r="F241" s="339"/>
      <c r="G241" s="222"/>
      <c r="H241" s="224"/>
    </row>
    <row r="242" spans="1:8" ht="15" customHeight="1">
      <c r="A242" s="241"/>
      <c r="B242" s="442"/>
      <c r="C242" s="443"/>
      <c r="D242" s="444"/>
      <c r="E242" s="442"/>
      <c r="F242" s="339"/>
      <c r="G242" s="222"/>
      <c r="H242" s="224"/>
    </row>
    <row r="243" spans="1:8" ht="15" customHeight="1">
      <c r="A243" s="241"/>
      <c r="B243" s="442"/>
      <c r="C243" s="443"/>
      <c r="D243" s="444"/>
      <c r="E243" s="442"/>
      <c r="F243" s="339"/>
      <c r="G243" s="222"/>
      <c r="H243" s="224"/>
    </row>
    <row r="244" spans="1:8" ht="15" customHeight="1">
      <c r="A244" s="241"/>
      <c r="B244" s="442"/>
      <c r="C244" s="443"/>
      <c r="D244" s="444"/>
      <c r="E244" s="442"/>
      <c r="F244" s="339"/>
      <c r="G244" s="222"/>
      <c r="H244" s="224"/>
    </row>
    <row r="245" spans="1:8" ht="15" customHeight="1">
      <c r="A245" s="241"/>
      <c r="B245" s="442"/>
      <c r="C245" s="443"/>
      <c r="D245" s="444"/>
      <c r="E245" s="442"/>
      <c r="F245" s="339"/>
      <c r="G245" s="222"/>
      <c r="H245" s="224"/>
    </row>
    <row r="246" spans="1:8" ht="15" customHeight="1">
      <c r="A246" s="241"/>
      <c r="B246" s="442"/>
      <c r="C246" s="443"/>
      <c r="D246" s="444"/>
      <c r="E246" s="442"/>
      <c r="F246" s="339"/>
      <c r="G246" s="222"/>
      <c r="H246" s="224"/>
    </row>
    <row r="247" spans="1:8" ht="15" customHeight="1">
      <c r="A247" s="241"/>
      <c r="B247" s="442"/>
      <c r="C247" s="443"/>
      <c r="D247" s="444"/>
      <c r="E247" s="442"/>
      <c r="F247" s="339"/>
      <c r="G247" s="222"/>
      <c r="H247" s="224"/>
    </row>
    <row r="248" spans="1:8" ht="15" customHeight="1">
      <c r="A248" s="241"/>
      <c r="B248" s="442"/>
      <c r="C248" s="443"/>
      <c r="D248" s="444"/>
      <c r="E248" s="442"/>
      <c r="F248" s="339"/>
      <c r="G248" s="222"/>
      <c r="H248" s="224"/>
    </row>
    <row r="249" spans="1:8" ht="15" customHeight="1">
      <c r="A249" s="241"/>
      <c r="B249" s="442"/>
      <c r="C249" s="443"/>
      <c r="D249" s="444"/>
      <c r="E249" s="442"/>
      <c r="F249" s="339"/>
      <c r="G249" s="222"/>
      <c r="H249" s="224"/>
    </row>
    <row r="250" spans="1:8" ht="15" customHeight="1">
      <c r="A250" s="241"/>
      <c r="B250" s="442"/>
      <c r="C250" s="443"/>
      <c r="D250" s="444"/>
      <c r="E250" s="442"/>
      <c r="F250" s="339"/>
      <c r="G250" s="222"/>
      <c r="H250" s="224"/>
    </row>
    <row r="251" spans="1:8" ht="15" customHeight="1">
      <c r="A251" s="241"/>
      <c r="B251" s="442"/>
      <c r="C251" s="443"/>
      <c r="D251" s="444"/>
      <c r="E251" s="442"/>
      <c r="F251" s="339"/>
      <c r="G251" s="222"/>
      <c r="H251" s="224"/>
    </row>
    <row r="252" spans="1:8" ht="15" customHeight="1">
      <c r="A252" s="241"/>
      <c r="B252" s="442"/>
      <c r="C252" s="443"/>
      <c r="D252" s="444"/>
      <c r="E252" s="442"/>
      <c r="F252" s="339"/>
      <c r="G252" s="222"/>
      <c r="H252" s="224"/>
    </row>
    <row r="253" spans="1:8" ht="15" customHeight="1">
      <c r="A253" s="241"/>
      <c r="B253" s="442"/>
      <c r="C253" s="443"/>
      <c r="D253" s="444"/>
      <c r="E253" s="442"/>
      <c r="F253" s="339"/>
      <c r="G253" s="222"/>
      <c r="H253" s="224"/>
    </row>
    <row r="254" spans="1:8" ht="15" customHeight="1">
      <c r="A254" s="241"/>
      <c r="B254" s="442"/>
      <c r="C254" s="443"/>
      <c r="D254" s="444"/>
      <c r="E254" s="442"/>
      <c r="F254" s="339"/>
      <c r="G254" s="222"/>
      <c r="H254" s="224"/>
    </row>
    <row r="255" spans="1:8" ht="15" customHeight="1">
      <c r="A255" s="241"/>
      <c r="B255" s="442"/>
      <c r="C255" s="443"/>
      <c r="D255" s="444"/>
      <c r="E255" s="442"/>
      <c r="F255" s="339"/>
      <c r="G255" s="222"/>
      <c r="H255" s="224"/>
    </row>
    <row r="256" spans="1:8" ht="15" customHeight="1">
      <c r="A256" s="241"/>
      <c r="B256" s="442"/>
      <c r="C256" s="443"/>
      <c r="D256" s="444"/>
      <c r="E256" s="442"/>
      <c r="F256" s="339"/>
      <c r="G256" s="222"/>
      <c r="H256" s="224"/>
    </row>
    <row r="257" spans="1:8" ht="15" customHeight="1">
      <c r="A257" s="241"/>
      <c r="B257" s="442"/>
      <c r="C257" s="443"/>
      <c r="D257" s="444"/>
      <c r="E257" s="442"/>
      <c r="F257" s="339"/>
      <c r="G257" s="222"/>
      <c r="H257" s="224"/>
    </row>
    <row r="258" spans="1:8" ht="15" customHeight="1">
      <c r="A258" s="241"/>
      <c r="B258" s="442"/>
      <c r="C258" s="443"/>
      <c r="D258" s="444"/>
      <c r="E258" s="442"/>
      <c r="F258" s="339"/>
      <c r="G258" s="222"/>
      <c r="H258" s="224"/>
    </row>
    <row r="259" spans="1:8" ht="15" customHeight="1">
      <c r="A259" s="241"/>
      <c r="B259" s="442"/>
      <c r="C259" s="443"/>
      <c r="D259" s="444"/>
      <c r="E259" s="442"/>
      <c r="F259" s="339"/>
      <c r="G259" s="222"/>
      <c r="H259" s="224"/>
    </row>
    <row r="260" spans="1:8" ht="15" customHeight="1">
      <c r="A260" s="241"/>
      <c r="B260" s="442"/>
      <c r="C260" s="443"/>
      <c r="D260" s="444"/>
      <c r="E260" s="442"/>
      <c r="F260" s="339"/>
      <c r="G260" s="222"/>
      <c r="H260" s="224"/>
    </row>
    <row r="261" spans="1:8" ht="15" customHeight="1">
      <c r="A261" s="241"/>
      <c r="B261" s="442"/>
      <c r="C261" s="443"/>
      <c r="D261" s="444"/>
      <c r="E261" s="442"/>
      <c r="F261" s="339"/>
      <c r="G261" s="222"/>
      <c r="H261" s="224"/>
    </row>
    <row r="262" spans="1:8" ht="15" customHeight="1">
      <c r="A262" s="241"/>
      <c r="B262" s="442"/>
      <c r="C262" s="443"/>
      <c r="D262" s="444"/>
      <c r="E262" s="442"/>
      <c r="F262" s="339"/>
      <c r="G262" s="222"/>
      <c r="H262" s="224"/>
    </row>
    <row r="263" spans="1:8" ht="15" customHeight="1">
      <c r="A263" s="241"/>
      <c r="B263" s="442"/>
      <c r="C263" s="443"/>
      <c r="D263" s="444"/>
      <c r="E263" s="442"/>
      <c r="F263" s="339"/>
      <c r="G263" s="222"/>
      <c r="H263" s="224"/>
    </row>
    <row r="264" spans="1:8" ht="15" customHeight="1">
      <c r="A264" s="241"/>
      <c r="B264" s="442"/>
      <c r="C264" s="443"/>
      <c r="D264" s="444"/>
      <c r="E264" s="442"/>
      <c r="F264" s="339"/>
      <c r="G264" s="222"/>
      <c r="H264" s="224"/>
    </row>
    <row r="265" spans="1:8" ht="15" customHeight="1">
      <c r="A265" s="241"/>
      <c r="B265" s="442"/>
      <c r="C265" s="443"/>
      <c r="D265" s="444"/>
      <c r="E265" s="442"/>
      <c r="F265" s="339"/>
      <c r="G265" s="222"/>
      <c r="H265" s="224"/>
    </row>
    <row r="266" spans="1:8" ht="15" customHeight="1">
      <c r="A266" s="241"/>
      <c r="B266" s="442"/>
      <c r="C266" s="443"/>
      <c r="D266" s="444"/>
      <c r="E266" s="442"/>
      <c r="F266" s="339"/>
      <c r="G266" s="222"/>
      <c r="H266" s="224"/>
    </row>
    <row r="267" spans="1:8" ht="15" customHeight="1">
      <c r="A267" s="241"/>
      <c r="B267" s="442"/>
      <c r="C267" s="443"/>
      <c r="D267" s="444"/>
      <c r="E267" s="442"/>
      <c r="F267" s="339"/>
      <c r="G267" s="222"/>
      <c r="H267" s="224"/>
    </row>
    <row r="268" spans="1:8" ht="15" customHeight="1">
      <c r="A268" s="241"/>
      <c r="B268" s="442"/>
      <c r="C268" s="443"/>
      <c r="D268" s="444"/>
      <c r="E268" s="442"/>
      <c r="F268" s="339"/>
      <c r="G268" s="222"/>
      <c r="H268" s="224"/>
    </row>
    <row r="269" spans="1:8" ht="15" customHeight="1">
      <c r="A269" s="241"/>
      <c r="B269" s="442"/>
      <c r="C269" s="443"/>
      <c r="D269" s="444"/>
      <c r="E269" s="442"/>
      <c r="F269" s="339"/>
      <c r="G269" s="222"/>
      <c r="H269" s="224"/>
    </row>
    <row r="270" spans="1:8" ht="15" customHeight="1">
      <c r="A270" s="241"/>
      <c r="B270" s="442"/>
      <c r="C270" s="443"/>
      <c r="D270" s="444"/>
      <c r="E270" s="442"/>
      <c r="F270" s="339"/>
      <c r="G270" s="222"/>
      <c r="H270" s="224"/>
    </row>
    <row r="271" spans="1:8" ht="15" customHeight="1">
      <c r="A271" s="241"/>
      <c r="B271" s="442"/>
      <c r="C271" s="443"/>
      <c r="D271" s="444"/>
      <c r="E271" s="442"/>
      <c r="F271" s="339"/>
      <c r="G271" s="222"/>
      <c r="H271" s="224"/>
    </row>
    <row r="272" spans="1:8" ht="15" customHeight="1">
      <c r="A272" s="241"/>
      <c r="B272" s="442"/>
      <c r="C272" s="443"/>
      <c r="D272" s="444"/>
      <c r="E272" s="442"/>
      <c r="F272" s="339"/>
      <c r="G272" s="222"/>
      <c r="H272" s="224"/>
    </row>
    <row r="273" spans="1:8" ht="15" customHeight="1">
      <c r="A273" s="241"/>
      <c r="B273" s="442"/>
      <c r="C273" s="443"/>
      <c r="D273" s="444"/>
      <c r="E273" s="442"/>
      <c r="F273" s="339"/>
      <c r="G273" s="222"/>
      <c r="H273" s="224"/>
    </row>
    <row r="274" spans="1:8" ht="15" customHeight="1">
      <c r="A274" s="241"/>
      <c r="B274" s="442"/>
      <c r="C274" s="443"/>
      <c r="D274" s="444"/>
      <c r="E274" s="442"/>
      <c r="F274" s="339"/>
      <c r="G274" s="222"/>
      <c r="H274" s="224"/>
    </row>
    <row r="275" spans="1:8" ht="15" customHeight="1">
      <c r="A275" s="241"/>
      <c r="B275" s="442"/>
      <c r="C275" s="443"/>
      <c r="D275" s="444"/>
      <c r="E275" s="442"/>
      <c r="F275" s="339"/>
      <c r="G275" s="222"/>
      <c r="H275" s="224"/>
    </row>
    <row r="276" spans="1:8" ht="15" customHeight="1">
      <c r="A276" s="241"/>
      <c r="B276" s="442"/>
      <c r="C276" s="443"/>
      <c r="D276" s="444"/>
      <c r="E276" s="442"/>
      <c r="F276" s="339"/>
      <c r="G276" s="222"/>
      <c r="H276" s="224"/>
    </row>
    <row r="277" spans="1:8" ht="15" customHeight="1">
      <c r="A277" s="241"/>
      <c r="B277" s="442"/>
      <c r="C277" s="443"/>
      <c r="D277" s="444"/>
      <c r="E277" s="442"/>
      <c r="F277" s="339"/>
      <c r="G277" s="222"/>
      <c r="H277" s="224"/>
    </row>
    <row r="278" spans="1:8" ht="15" customHeight="1">
      <c r="A278" s="241"/>
      <c r="B278" s="442"/>
      <c r="C278" s="443"/>
      <c r="D278" s="444"/>
      <c r="E278" s="442"/>
      <c r="F278" s="339"/>
      <c r="G278" s="222"/>
      <c r="H278" s="224"/>
    </row>
    <row r="279" spans="1:8" ht="15" customHeight="1">
      <c r="A279" s="241"/>
      <c r="B279" s="442"/>
      <c r="C279" s="443"/>
      <c r="D279" s="444"/>
      <c r="E279" s="442"/>
      <c r="F279" s="339"/>
      <c r="G279" s="222"/>
      <c r="H279" s="224"/>
    </row>
    <row r="280" spans="1:8" ht="15" customHeight="1">
      <c r="A280" s="241"/>
      <c r="B280" s="442"/>
      <c r="C280" s="443"/>
      <c r="D280" s="444"/>
      <c r="E280" s="442"/>
      <c r="F280" s="339"/>
      <c r="G280" s="222"/>
      <c r="H280" s="224"/>
    </row>
    <row r="281" spans="1:8" ht="15" customHeight="1">
      <c r="A281" s="241"/>
      <c r="B281" s="442"/>
      <c r="C281" s="443"/>
      <c r="D281" s="444"/>
      <c r="E281" s="442"/>
      <c r="F281" s="339"/>
      <c r="G281" s="222"/>
      <c r="H281" s="224"/>
    </row>
    <row r="282" spans="1:8" ht="15" customHeight="1">
      <c r="A282" s="241"/>
      <c r="B282" s="442"/>
      <c r="C282" s="443"/>
      <c r="D282" s="444"/>
      <c r="E282" s="442"/>
      <c r="F282" s="339"/>
      <c r="G282" s="222"/>
      <c r="H282" s="224"/>
    </row>
    <row r="283" spans="1:8" ht="15" customHeight="1">
      <c r="A283" s="241"/>
      <c r="B283" s="442"/>
      <c r="C283" s="443"/>
      <c r="D283" s="444"/>
      <c r="E283" s="442"/>
      <c r="F283" s="339"/>
      <c r="G283" s="222"/>
      <c r="H283" s="224"/>
    </row>
    <row r="284" spans="1:8" ht="15" customHeight="1">
      <c r="A284" s="241"/>
      <c r="B284" s="442"/>
      <c r="C284" s="443"/>
      <c r="D284" s="444"/>
      <c r="E284" s="442"/>
      <c r="F284" s="339"/>
      <c r="G284" s="222"/>
      <c r="H284" s="224"/>
    </row>
    <row r="285" spans="1:8" ht="15" customHeight="1">
      <c r="A285" s="241"/>
      <c r="B285" s="442"/>
      <c r="C285" s="443"/>
      <c r="D285" s="444"/>
      <c r="E285" s="442"/>
      <c r="F285" s="339"/>
      <c r="G285" s="222"/>
      <c r="H285" s="224"/>
    </row>
    <row r="286" spans="1:8" ht="15" customHeight="1">
      <c r="A286" s="241"/>
      <c r="B286" s="442"/>
      <c r="C286" s="443"/>
      <c r="D286" s="444"/>
      <c r="E286" s="442"/>
      <c r="F286" s="339"/>
      <c r="G286" s="222"/>
      <c r="H286" s="224"/>
    </row>
    <row r="287" spans="1:8" ht="15" customHeight="1">
      <c r="A287" s="241"/>
      <c r="B287" s="442"/>
      <c r="C287" s="443"/>
      <c r="D287" s="444"/>
      <c r="E287" s="442"/>
      <c r="F287" s="339"/>
      <c r="G287" s="222"/>
      <c r="H287" s="224"/>
    </row>
    <row r="288" spans="1:8" ht="15" customHeight="1">
      <c r="A288" s="241"/>
      <c r="B288" s="442"/>
      <c r="C288" s="443"/>
      <c r="D288" s="444"/>
      <c r="E288" s="442"/>
      <c r="F288" s="339"/>
      <c r="G288" s="222"/>
      <c r="H288" s="224"/>
    </row>
    <row r="289" spans="1:8" ht="15" customHeight="1">
      <c r="A289" s="241"/>
      <c r="B289" s="442"/>
      <c r="C289" s="443"/>
      <c r="D289" s="444"/>
      <c r="E289" s="442"/>
      <c r="F289" s="339"/>
      <c r="G289" s="222"/>
      <c r="H289" s="224"/>
    </row>
    <row r="290" spans="1:8" ht="15" customHeight="1">
      <c r="A290" s="241"/>
      <c r="B290" s="442"/>
      <c r="C290" s="443"/>
      <c r="D290" s="444"/>
      <c r="E290" s="442"/>
      <c r="F290" s="339"/>
      <c r="G290" s="222"/>
      <c r="H290" s="224"/>
    </row>
    <row r="291" spans="1:8" ht="15" customHeight="1">
      <c r="A291" s="241"/>
      <c r="B291" s="442"/>
      <c r="C291" s="443"/>
      <c r="D291" s="444"/>
      <c r="E291" s="442"/>
      <c r="F291" s="339"/>
      <c r="G291" s="222"/>
      <c r="H291" s="224"/>
    </row>
    <row r="292" spans="1:8" ht="15" customHeight="1">
      <c r="A292" s="241"/>
      <c r="B292" s="442"/>
      <c r="C292" s="443"/>
      <c r="D292" s="444"/>
      <c r="E292" s="442"/>
      <c r="F292" s="339"/>
      <c r="G292" s="222"/>
      <c r="H292" s="224"/>
    </row>
    <row r="293" spans="1:8" ht="15" customHeight="1">
      <c r="A293" s="241"/>
      <c r="B293" s="442"/>
      <c r="C293" s="443"/>
      <c r="D293" s="444"/>
      <c r="E293" s="442"/>
      <c r="F293" s="339"/>
      <c r="G293" s="222"/>
      <c r="H293" s="224"/>
    </row>
    <row r="294" spans="1:8" ht="15" customHeight="1">
      <c r="A294" s="241"/>
      <c r="B294" s="442"/>
      <c r="C294" s="443"/>
      <c r="D294" s="444"/>
      <c r="E294" s="442"/>
      <c r="F294" s="339"/>
      <c r="G294" s="222"/>
      <c r="H294" s="224"/>
    </row>
    <row r="295" spans="1:8" ht="15" customHeight="1">
      <c r="A295" s="241"/>
      <c r="B295" s="442"/>
      <c r="C295" s="443"/>
      <c r="D295" s="444"/>
      <c r="E295" s="442"/>
      <c r="F295" s="339"/>
      <c r="G295" s="222"/>
      <c r="H295" s="224"/>
    </row>
    <row r="296" spans="1:8" ht="15" customHeight="1">
      <c r="A296" s="241"/>
      <c r="B296" s="442"/>
      <c r="C296" s="443"/>
      <c r="D296" s="444"/>
      <c r="E296" s="442"/>
      <c r="F296" s="339"/>
      <c r="G296" s="222"/>
      <c r="H296" s="224"/>
    </row>
    <row r="297" spans="1:8" ht="15" customHeight="1">
      <c r="A297" s="241"/>
      <c r="B297" s="442"/>
      <c r="C297" s="443"/>
      <c r="D297" s="444"/>
      <c r="E297" s="442"/>
      <c r="F297" s="339"/>
      <c r="G297" s="222"/>
      <c r="H297" s="224"/>
    </row>
    <row r="298" spans="1:8" ht="15" customHeight="1">
      <c r="A298" s="241"/>
      <c r="B298" s="442"/>
      <c r="C298" s="443"/>
      <c r="D298" s="444"/>
      <c r="E298" s="442"/>
      <c r="F298" s="339"/>
      <c r="G298" s="222"/>
      <c r="H298" s="224"/>
    </row>
    <row r="299" spans="1:8" ht="15" customHeight="1">
      <c r="A299" s="241"/>
      <c r="B299" s="442"/>
      <c r="C299" s="443"/>
      <c r="D299" s="444"/>
      <c r="E299" s="442"/>
      <c r="F299" s="339"/>
      <c r="G299" s="222"/>
      <c r="H299" s="224"/>
    </row>
    <row r="300" spans="1:8" ht="15" customHeight="1">
      <c r="A300" s="241"/>
      <c r="B300" s="442"/>
      <c r="C300" s="443"/>
      <c r="D300" s="444"/>
      <c r="E300" s="442"/>
      <c r="F300" s="339"/>
      <c r="G300" s="222"/>
      <c r="H300" s="224"/>
    </row>
    <row r="301" spans="1:8" ht="15" customHeight="1">
      <c r="A301" s="241"/>
      <c r="B301" s="442"/>
      <c r="C301" s="443"/>
      <c r="D301" s="444"/>
      <c r="E301" s="442"/>
      <c r="F301" s="339"/>
      <c r="G301" s="222"/>
      <c r="H301" s="224"/>
    </row>
    <row r="302" spans="1:8" ht="15" customHeight="1">
      <c r="A302" s="241"/>
      <c r="B302" s="442"/>
      <c r="C302" s="443"/>
      <c r="D302" s="444"/>
      <c r="E302" s="442"/>
      <c r="F302" s="339"/>
      <c r="G302" s="222"/>
      <c r="H302" s="224"/>
    </row>
    <row r="303" spans="1:8" ht="15" customHeight="1">
      <c r="A303" s="241"/>
      <c r="B303" s="442"/>
      <c r="C303" s="443"/>
      <c r="D303" s="444"/>
      <c r="E303" s="442"/>
      <c r="F303" s="339"/>
      <c r="G303" s="222"/>
      <c r="H303" s="224"/>
    </row>
    <row r="304" spans="1:8" ht="15" customHeight="1">
      <c r="A304" s="241"/>
      <c r="B304" s="442"/>
      <c r="C304" s="443"/>
      <c r="D304" s="444"/>
      <c r="E304" s="442"/>
      <c r="F304" s="339"/>
      <c r="G304" s="222"/>
      <c r="H304" s="224"/>
    </row>
    <row r="305" spans="1:8" ht="15" customHeight="1">
      <c r="A305" s="241"/>
      <c r="B305" s="442"/>
      <c r="C305" s="443"/>
      <c r="D305" s="444"/>
      <c r="E305" s="442"/>
      <c r="F305" s="339"/>
      <c r="G305" s="222"/>
      <c r="H305" s="224"/>
    </row>
    <row r="306" spans="1:8" ht="15" customHeight="1">
      <c r="A306" s="241"/>
      <c r="B306" s="442"/>
      <c r="C306" s="443"/>
      <c r="D306" s="444"/>
      <c r="E306" s="442"/>
      <c r="F306" s="339"/>
      <c r="G306" s="222"/>
      <c r="H306" s="224"/>
    </row>
    <row r="307" spans="1:8" ht="15" customHeight="1">
      <c r="A307" s="241"/>
      <c r="B307" s="442"/>
      <c r="C307" s="443"/>
      <c r="D307" s="444"/>
      <c r="E307" s="442"/>
      <c r="F307" s="339"/>
      <c r="G307" s="222"/>
      <c r="H307" s="224"/>
    </row>
    <row r="308" spans="1:8" ht="15" customHeight="1">
      <c r="A308" s="241"/>
      <c r="B308" s="442"/>
      <c r="C308" s="443"/>
      <c r="D308" s="444"/>
      <c r="E308" s="442"/>
      <c r="F308" s="339"/>
      <c r="G308" s="222"/>
      <c r="H308" s="224"/>
    </row>
    <row r="309" spans="1:8" ht="15" customHeight="1">
      <c r="A309" s="241"/>
      <c r="B309" s="442"/>
      <c r="C309" s="443"/>
      <c r="D309" s="444"/>
      <c r="E309" s="442"/>
      <c r="F309" s="339"/>
      <c r="G309" s="222"/>
      <c r="H309" s="224"/>
    </row>
    <row r="310" spans="1:8" ht="15" customHeight="1">
      <c r="A310" s="241"/>
      <c r="B310" s="442"/>
      <c r="C310" s="443"/>
      <c r="D310" s="444"/>
      <c r="E310" s="442"/>
      <c r="F310" s="339"/>
      <c r="G310" s="222"/>
      <c r="H310" s="224"/>
    </row>
    <row r="311" spans="1:8" ht="15" customHeight="1">
      <c r="A311" s="241"/>
      <c r="B311" s="442"/>
      <c r="C311" s="443"/>
      <c r="D311" s="444"/>
      <c r="E311" s="442"/>
      <c r="F311" s="339"/>
      <c r="G311" s="222"/>
      <c r="H311" s="224"/>
    </row>
    <row r="312" spans="1:8" ht="15" customHeight="1">
      <c r="A312" s="241"/>
      <c r="B312" s="442"/>
      <c r="C312" s="443"/>
      <c r="D312" s="444"/>
      <c r="E312" s="442"/>
      <c r="F312" s="339"/>
      <c r="G312" s="222"/>
      <c r="H312" s="224"/>
    </row>
    <row r="313" spans="1:8" ht="15" customHeight="1">
      <c r="A313" s="241"/>
      <c r="B313" s="442"/>
      <c r="C313" s="443"/>
      <c r="D313" s="444"/>
      <c r="E313" s="442"/>
      <c r="F313" s="339"/>
      <c r="G313" s="222"/>
      <c r="H313" s="224"/>
    </row>
    <row r="314" spans="1:8" ht="15" customHeight="1">
      <c r="A314" s="241"/>
      <c r="B314" s="442"/>
      <c r="C314" s="443"/>
      <c r="D314" s="444"/>
      <c r="E314" s="442"/>
      <c r="F314" s="339"/>
      <c r="G314" s="222"/>
      <c r="H314" s="224"/>
    </row>
    <row r="315" spans="1:8" ht="15" customHeight="1">
      <c r="A315" s="241"/>
      <c r="B315" s="442"/>
      <c r="C315" s="443"/>
      <c r="D315" s="444"/>
      <c r="E315" s="442"/>
      <c r="F315" s="339"/>
      <c r="G315" s="222"/>
      <c r="H315" s="224"/>
    </row>
    <row r="316" spans="1:8" ht="15" customHeight="1">
      <c r="A316" s="241"/>
      <c r="B316" s="442"/>
      <c r="C316" s="443"/>
      <c r="D316" s="444"/>
      <c r="E316" s="442"/>
      <c r="F316" s="339"/>
      <c r="G316" s="222"/>
      <c r="H316" s="224"/>
    </row>
    <row r="317" spans="1:8" ht="15" customHeight="1">
      <c r="A317" s="241"/>
      <c r="B317" s="442"/>
      <c r="C317" s="443"/>
      <c r="D317" s="444"/>
      <c r="E317" s="442"/>
      <c r="F317" s="339"/>
      <c r="G317" s="222"/>
      <c r="H317" s="224"/>
    </row>
    <row r="318" spans="1:8" ht="15" customHeight="1">
      <c r="A318" s="241"/>
      <c r="B318" s="442"/>
      <c r="C318" s="443"/>
      <c r="D318" s="444"/>
      <c r="E318" s="442"/>
      <c r="F318" s="339"/>
      <c r="G318" s="222"/>
      <c r="H318" s="224"/>
    </row>
    <row r="319" spans="1:8" ht="15" customHeight="1">
      <c r="A319" s="241"/>
      <c r="B319" s="442"/>
      <c r="C319" s="443"/>
      <c r="D319" s="444"/>
      <c r="E319" s="442"/>
      <c r="F319" s="339"/>
      <c r="G319" s="222"/>
      <c r="H319" s="224"/>
    </row>
    <row r="320" spans="1:8" ht="15" customHeight="1">
      <c r="A320" s="241"/>
      <c r="B320" s="442"/>
      <c r="C320" s="443"/>
      <c r="D320" s="444"/>
      <c r="E320" s="442"/>
      <c r="F320" s="339"/>
      <c r="G320" s="222"/>
      <c r="H320" s="224"/>
    </row>
    <row r="321" spans="1:8" ht="15" customHeight="1">
      <c r="A321" s="241"/>
      <c r="B321" s="442"/>
      <c r="C321" s="443"/>
      <c r="D321" s="444"/>
      <c r="E321" s="442"/>
      <c r="F321" s="339"/>
      <c r="G321" s="222"/>
      <c r="H321" s="224"/>
    </row>
    <row r="322" spans="1:8" ht="15" customHeight="1">
      <c r="A322" s="241"/>
      <c r="B322" s="442"/>
      <c r="C322" s="443"/>
      <c r="D322" s="444"/>
      <c r="E322" s="442"/>
      <c r="F322" s="339"/>
      <c r="G322" s="222"/>
      <c r="H322" s="224"/>
    </row>
    <row r="323" spans="1:8" ht="15" customHeight="1">
      <c r="A323" s="241"/>
      <c r="B323" s="442"/>
      <c r="C323" s="443"/>
      <c r="D323" s="444"/>
      <c r="E323" s="442"/>
      <c r="F323" s="339"/>
      <c r="G323" s="222"/>
      <c r="H323" s="224"/>
    </row>
    <row r="324" spans="1:8" ht="15" customHeight="1">
      <c r="A324" s="241"/>
      <c r="B324" s="442"/>
      <c r="C324" s="443"/>
      <c r="D324" s="444"/>
      <c r="E324" s="442"/>
      <c r="F324" s="339"/>
      <c r="G324" s="222"/>
      <c r="H324" s="224"/>
    </row>
    <row r="325" spans="1:8" ht="15" customHeight="1">
      <c r="A325" s="241"/>
      <c r="B325" s="442"/>
      <c r="C325" s="443"/>
      <c r="D325" s="444"/>
      <c r="E325" s="442"/>
      <c r="F325" s="339"/>
      <c r="G325" s="222"/>
      <c r="H325" s="224"/>
    </row>
    <row r="326" spans="1:8" ht="15" customHeight="1">
      <c r="A326" s="241"/>
      <c r="B326" s="442"/>
      <c r="C326" s="443"/>
      <c r="D326" s="444"/>
      <c r="E326" s="442"/>
      <c r="F326" s="339"/>
      <c r="G326" s="222"/>
      <c r="H326" s="224"/>
    </row>
    <row r="327" spans="1:8" ht="15" customHeight="1">
      <c r="A327" s="241"/>
      <c r="B327" s="442"/>
      <c r="C327" s="443"/>
      <c r="D327" s="444"/>
      <c r="E327" s="442"/>
      <c r="F327" s="339"/>
      <c r="G327" s="222"/>
      <c r="H327" s="224"/>
    </row>
    <row r="328" spans="1:8" ht="15" customHeight="1">
      <c r="A328" s="241"/>
      <c r="B328" s="442"/>
      <c r="C328" s="443"/>
      <c r="D328" s="444"/>
      <c r="E328" s="442"/>
      <c r="F328" s="339"/>
      <c r="G328" s="222"/>
      <c r="H328" s="224"/>
    </row>
    <row r="329" spans="1:8" ht="15" customHeight="1">
      <c r="A329" s="241"/>
      <c r="B329" s="442"/>
      <c r="C329" s="443"/>
      <c r="D329" s="444"/>
      <c r="E329" s="442"/>
      <c r="F329" s="339"/>
      <c r="G329" s="222"/>
      <c r="H329" s="224"/>
    </row>
    <row r="330" spans="1:8" ht="15" customHeight="1">
      <c r="A330" s="241"/>
      <c r="B330" s="442"/>
      <c r="C330" s="443"/>
      <c r="D330" s="444"/>
      <c r="E330" s="442"/>
      <c r="F330" s="339"/>
      <c r="G330" s="222"/>
      <c r="H330" s="224"/>
    </row>
    <row r="331" spans="1:8" ht="15" customHeight="1">
      <c r="A331" s="241"/>
      <c r="B331" s="442"/>
      <c r="C331" s="443"/>
      <c r="D331" s="444"/>
      <c r="E331" s="442"/>
      <c r="F331" s="339"/>
      <c r="G331" s="222"/>
      <c r="H331" s="224"/>
    </row>
    <row r="332" spans="1:8" ht="15" customHeight="1">
      <c r="A332" s="241"/>
      <c r="B332" s="442"/>
      <c r="C332" s="443"/>
      <c r="D332" s="444"/>
      <c r="E332" s="442"/>
      <c r="F332" s="339"/>
      <c r="G332" s="222"/>
      <c r="H332" s="224"/>
    </row>
    <row r="333" spans="1:8" ht="15" customHeight="1">
      <c r="A333" s="241"/>
      <c r="B333" s="442"/>
      <c r="C333" s="443"/>
      <c r="D333" s="444"/>
      <c r="E333" s="442"/>
      <c r="F333" s="339"/>
      <c r="G333" s="222"/>
      <c r="H333" s="224"/>
    </row>
    <row r="334" spans="1:8" ht="15" customHeight="1">
      <c r="A334" s="241"/>
      <c r="B334" s="442"/>
      <c r="C334" s="443"/>
      <c r="D334" s="444"/>
      <c r="E334" s="442"/>
      <c r="F334" s="339"/>
      <c r="G334" s="222"/>
      <c r="H334" s="224"/>
    </row>
    <row r="335" spans="1:8" ht="15" customHeight="1">
      <c r="A335" s="241"/>
      <c r="B335" s="442"/>
      <c r="C335" s="443"/>
      <c r="D335" s="444"/>
      <c r="E335" s="442"/>
      <c r="F335" s="339"/>
      <c r="G335" s="222"/>
      <c r="H335" s="224"/>
    </row>
    <row r="336" spans="1:8" ht="15" customHeight="1">
      <c r="A336" s="241"/>
      <c r="B336" s="442"/>
      <c r="C336" s="443"/>
      <c r="D336" s="444"/>
      <c r="E336" s="442"/>
      <c r="F336" s="339"/>
      <c r="G336" s="222"/>
      <c r="H336" s="224"/>
    </row>
    <row r="337" spans="1:8" ht="15" customHeight="1">
      <c r="A337" s="241"/>
      <c r="B337" s="442"/>
      <c r="C337" s="443"/>
      <c r="D337" s="444"/>
      <c r="E337" s="442"/>
      <c r="F337" s="339"/>
      <c r="G337" s="222"/>
      <c r="H337" s="224"/>
    </row>
    <row r="338" spans="1:8" ht="15" customHeight="1">
      <c r="A338" s="241"/>
      <c r="B338" s="442"/>
      <c r="C338" s="443"/>
      <c r="D338" s="444"/>
      <c r="E338" s="442"/>
      <c r="F338" s="339"/>
      <c r="G338" s="222"/>
      <c r="H338" s="224"/>
    </row>
    <row r="339" spans="1:8" ht="15" customHeight="1">
      <c r="A339" s="241"/>
      <c r="B339" s="442"/>
      <c r="C339" s="443"/>
      <c r="D339" s="444"/>
      <c r="E339" s="442"/>
      <c r="F339" s="339"/>
      <c r="G339" s="222"/>
      <c r="H339" s="224"/>
    </row>
    <row r="340" spans="1:8" ht="15" customHeight="1">
      <c r="A340" s="241"/>
      <c r="B340" s="442"/>
      <c r="C340" s="443"/>
      <c r="D340" s="444"/>
      <c r="E340" s="442"/>
      <c r="F340" s="339"/>
      <c r="G340" s="222"/>
      <c r="H340" s="224"/>
    </row>
    <row r="341" spans="1:8" ht="15" customHeight="1">
      <c r="A341" s="241"/>
      <c r="B341" s="442"/>
      <c r="C341" s="443"/>
      <c r="D341" s="444"/>
      <c r="E341" s="442"/>
      <c r="F341" s="339"/>
      <c r="G341" s="222"/>
      <c r="H341" s="224"/>
    </row>
    <row r="342" spans="1:8" ht="15" customHeight="1">
      <c r="A342" s="241"/>
      <c r="B342" s="442"/>
      <c r="C342" s="443"/>
      <c r="D342" s="444"/>
      <c r="E342" s="442"/>
      <c r="F342" s="339"/>
      <c r="G342" s="222"/>
      <c r="H342" s="224"/>
    </row>
    <row r="343" spans="1:8" ht="15" customHeight="1">
      <c r="A343" s="241"/>
      <c r="B343" s="442"/>
      <c r="C343" s="443"/>
      <c r="D343" s="444"/>
      <c r="E343" s="442"/>
      <c r="F343" s="339"/>
      <c r="G343" s="222"/>
      <c r="H343" s="224"/>
    </row>
    <row r="344" spans="1:8" ht="15" customHeight="1">
      <c r="A344" s="241"/>
      <c r="B344" s="442"/>
      <c r="C344" s="443"/>
      <c r="D344" s="444"/>
      <c r="E344" s="442"/>
      <c r="F344" s="339"/>
      <c r="G344" s="222"/>
      <c r="H344" s="224"/>
    </row>
    <row r="345" spans="1:8" ht="15" customHeight="1">
      <c r="A345" s="241"/>
      <c r="B345" s="442"/>
      <c r="C345" s="443"/>
      <c r="D345" s="444"/>
      <c r="E345" s="442"/>
      <c r="F345" s="339"/>
      <c r="G345" s="222"/>
      <c r="H345" s="224"/>
    </row>
    <row r="346" spans="1:8" ht="15" customHeight="1">
      <c r="A346" s="241"/>
      <c r="B346" s="442"/>
      <c r="C346" s="443"/>
      <c r="D346" s="444"/>
      <c r="E346" s="442"/>
      <c r="F346" s="339"/>
      <c r="G346" s="222"/>
      <c r="H346" s="224"/>
    </row>
    <row r="347" spans="1:8" ht="15" customHeight="1">
      <c r="A347" s="241"/>
      <c r="B347" s="442"/>
      <c r="C347" s="443"/>
      <c r="D347" s="444"/>
      <c r="E347" s="442"/>
      <c r="F347" s="339"/>
      <c r="G347" s="222"/>
      <c r="H347" s="224"/>
    </row>
    <row r="348" spans="1:8" ht="15" customHeight="1">
      <c r="A348" s="241"/>
      <c r="B348" s="442"/>
      <c r="C348" s="443"/>
      <c r="D348" s="444"/>
      <c r="E348" s="442"/>
      <c r="F348" s="339"/>
      <c r="G348" s="222"/>
      <c r="H348" s="224"/>
    </row>
    <row r="349" spans="1:8" ht="15" customHeight="1">
      <c r="A349" s="241"/>
      <c r="B349" s="442"/>
      <c r="C349" s="443"/>
      <c r="D349" s="444"/>
      <c r="E349" s="442"/>
      <c r="F349" s="339"/>
      <c r="G349" s="222"/>
      <c r="H349" s="224"/>
    </row>
    <row r="350" spans="1:8" ht="15" customHeight="1">
      <c r="A350" s="241"/>
      <c r="B350" s="442"/>
      <c r="C350" s="443"/>
      <c r="D350" s="444"/>
      <c r="E350" s="442"/>
      <c r="F350" s="339"/>
      <c r="G350" s="222"/>
      <c r="H350" s="224"/>
    </row>
    <row r="351" spans="1:8" ht="15" customHeight="1">
      <c r="A351" s="241"/>
      <c r="B351" s="442"/>
      <c r="C351" s="443"/>
      <c r="D351" s="444"/>
      <c r="E351" s="442"/>
      <c r="F351" s="339"/>
      <c r="G351" s="222"/>
      <c r="H351" s="224"/>
    </row>
    <row r="352" spans="1:8" ht="15" customHeight="1">
      <c r="A352" s="241"/>
      <c r="B352" s="442"/>
      <c r="C352" s="443"/>
      <c r="D352" s="444"/>
      <c r="E352" s="442"/>
      <c r="F352" s="339"/>
      <c r="G352" s="222"/>
      <c r="H352" s="224"/>
    </row>
    <row r="353" spans="1:8" ht="15" customHeight="1">
      <c r="A353" s="241"/>
      <c r="B353" s="442"/>
      <c r="C353" s="443"/>
      <c r="D353" s="444"/>
      <c r="E353" s="442"/>
      <c r="F353" s="339"/>
      <c r="G353" s="222"/>
      <c r="H353" s="224"/>
    </row>
    <row r="354" spans="1:8" ht="15" customHeight="1">
      <c r="A354" s="241"/>
      <c r="B354" s="442"/>
      <c r="C354" s="443"/>
      <c r="D354" s="444"/>
      <c r="E354" s="442"/>
      <c r="F354" s="339"/>
      <c r="G354" s="222"/>
      <c r="H354" s="224"/>
    </row>
    <row r="355" spans="1:8" ht="15" customHeight="1">
      <c r="A355" s="241"/>
      <c r="B355" s="442"/>
      <c r="C355" s="443"/>
      <c r="D355" s="444"/>
      <c r="E355" s="442"/>
      <c r="F355" s="339"/>
      <c r="G355" s="222"/>
      <c r="H355" s="224"/>
    </row>
    <row r="356" spans="1:8" ht="15" customHeight="1">
      <c r="A356" s="241"/>
      <c r="B356" s="442"/>
      <c r="C356" s="443"/>
      <c r="D356" s="444"/>
      <c r="E356" s="442"/>
      <c r="F356" s="339"/>
      <c r="G356" s="222"/>
      <c r="H356" s="224"/>
    </row>
    <row r="357" spans="1:8" ht="15" customHeight="1">
      <c r="A357" s="241"/>
      <c r="B357" s="442"/>
      <c r="C357" s="443"/>
      <c r="D357" s="444"/>
      <c r="E357" s="442"/>
      <c r="F357" s="339"/>
      <c r="G357" s="222"/>
      <c r="H357" s="224"/>
    </row>
    <row r="358" spans="1:8" ht="15" customHeight="1">
      <c r="A358" s="241"/>
      <c r="B358" s="442"/>
      <c r="C358" s="443"/>
      <c r="D358" s="444"/>
      <c r="E358" s="442"/>
      <c r="F358" s="339"/>
      <c r="G358" s="222"/>
      <c r="H358" s="224"/>
    </row>
    <row r="359" spans="1:8" ht="15" customHeight="1">
      <c r="A359" s="241"/>
      <c r="B359" s="442"/>
      <c r="C359" s="443"/>
      <c r="D359" s="444"/>
      <c r="E359" s="442"/>
      <c r="F359" s="339"/>
      <c r="G359" s="222"/>
      <c r="H359" s="224"/>
    </row>
    <row r="360" spans="1:8" ht="15" customHeight="1">
      <c r="A360" s="241"/>
      <c r="B360" s="442"/>
      <c r="C360" s="443"/>
      <c r="D360" s="444"/>
      <c r="E360" s="442"/>
      <c r="F360" s="339"/>
      <c r="G360" s="222"/>
      <c r="H360" s="224"/>
    </row>
    <row r="361" spans="1:8" ht="15" customHeight="1">
      <c r="A361" s="241"/>
      <c r="B361" s="442"/>
      <c r="C361" s="443"/>
      <c r="D361" s="444"/>
      <c r="E361" s="442"/>
      <c r="F361" s="339"/>
      <c r="G361" s="222"/>
      <c r="H361" s="224"/>
    </row>
    <row r="362" spans="1:8" ht="15" customHeight="1">
      <c r="A362" s="241"/>
      <c r="B362" s="442"/>
      <c r="C362" s="443"/>
      <c r="D362" s="444"/>
      <c r="E362" s="442"/>
      <c r="F362" s="339"/>
      <c r="G362" s="222"/>
      <c r="H362" s="224"/>
    </row>
    <row r="363" spans="1:8" ht="15" customHeight="1">
      <c r="A363" s="241"/>
      <c r="B363" s="442"/>
      <c r="C363" s="443"/>
      <c r="D363" s="444"/>
      <c r="E363" s="442"/>
      <c r="F363" s="339"/>
      <c r="G363" s="222"/>
      <c r="H363" s="224"/>
    </row>
    <row r="364" spans="1:8" ht="15" customHeight="1">
      <c r="A364" s="241"/>
      <c r="B364" s="442"/>
      <c r="C364" s="443"/>
      <c r="D364" s="444"/>
      <c r="E364" s="442"/>
      <c r="F364" s="339"/>
      <c r="G364" s="222"/>
      <c r="H364" s="224"/>
    </row>
    <row r="365" spans="1:8" ht="15" customHeight="1">
      <c r="A365" s="241"/>
      <c r="B365" s="442"/>
      <c r="C365" s="443"/>
      <c r="D365" s="444"/>
      <c r="E365" s="442"/>
      <c r="F365" s="339"/>
      <c r="G365" s="222"/>
      <c r="H365" s="224"/>
    </row>
    <row r="366" spans="1:8" ht="15" customHeight="1">
      <c r="A366" s="241"/>
      <c r="B366" s="442"/>
      <c r="C366" s="443"/>
      <c r="D366" s="444"/>
      <c r="E366" s="442"/>
      <c r="F366" s="339"/>
      <c r="G366" s="222"/>
      <c r="H366" s="224"/>
    </row>
    <row r="367" spans="1:8" ht="15" customHeight="1">
      <c r="A367" s="241"/>
      <c r="B367" s="442"/>
      <c r="C367" s="443"/>
      <c r="D367" s="444"/>
      <c r="E367" s="442"/>
      <c r="F367" s="339"/>
      <c r="G367" s="222"/>
      <c r="H367" s="224"/>
    </row>
    <row r="368" spans="1:8" ht="15" customHeight="1">
      <c r="A368" s="241"/>
      <c r="B368" s="442"/>
      <c r="C368" s="443"/>
      <c r="D368" s="444"/>
      <c r="E368" s="442"/>
      <c r="F368" s="339"/>
      <c r="G368" s="222"/>
      <c r="H368" s="224"/>
    </row>
    <row r="369" spans="1:8" ht="15" customHeight="1">
      <c r="A369" s="241"/>
      <c r="B369" s="442"/>
      <c r="C369" s="443"/>
      <c r="D369" s="444"/>
      <c r="E369" s="442"/>
      <c r="F369" s="339"/>
      <c r="G369" s="222"/>
      <c r="H369" s="224"/>
    </row>
    <row r="370" spans="1:8" ht="15" customHeight="1">
      <c r="A370" s="241"/>
      <c r="B370" s="442"/>
      <c r="C370" s="443"/>
      <c r="D370" s="444"/>
      <c r="E370" s="442"/>
      <c r="F370" s="339"/>
      <c r="G370" s="222"/>
      <c r="H370" s="224"/>
    </row>
    <row r="371" spans="1:8" ht="15" customHeight="1">
      <c r="A371" s="241"/>
      <c r="B371" s="442"/>
      <c r="C371" s="443"/>
      <c r="D371" s="444"/>
      <c r="E371" s="442"/>
      <c r="F371" s="339"/>
      <c r="G371" s="222"/>
      <c r="H371" s="224"/>
    </row>
    <row r="372" spans="1:8" ht="15" customHeight="1">
      <c r="A372" s="241"/>
      <c r="B372" s="442"/>
      <c r="C372" s="443"/>
      <c r="D372" s="444"/>
      <c r="E372" s="442"/>
      <c r="F372" s="339"/>
      <c r="G372" s="222"/>
      <c r="H372" s="224"/>
    </row>
    <row r="373" spans="1:8" ht="15" customHeight="1">
      <c r="A373" s="241"/>
      <c r="B373" s="442"/>
      <c r="C373" s="443"/>
      <c r="D373" s="444"/>
      <c r="E373" s="442"/>
      <c r="F373" s="339"/>
      <c r="G373" s="222"/>
      <c r="H373" s="224"/>
    </row>
    <row r="374" spans="1:8" ht="15" customHeight="1">
      <c r="A374" s="241"/>
      <c r="B374" s="442"/>
      <c r="C374" s="443"/>
      <c r="D374" s="444"/>
      <c r="E374" s="442"/>
      <c r="F374" s="339"/>
      <c r="G374" s="222"/>
      <c r="H374" s="224"/>
    </row>
    <row r="375" spans="1:8" ht="15" customHeight="1">
      <c r="A375" s="241"/>
      <c r="B375" s="442"/>
      <c r="C375" s="443"/>
      <c r="D375" s="444"/>
      <c r="E375" s="442"/>
      <c r="F375" s="339"/>
      <c r="G375" s="222"/>
      <c r="H375" s="224"/>
    </row>
    <row r="376" spans="1:8" ht="15" customHeight="1">
      <c r="A376" s="241"/>
      <c r="B376" s="442"/>
      <c r="C376" s="443"/>
      <c r="D376" s="444"/>
      <c r="E376" s="442"/>
      <c r="F376" s="339"/>
      <c r="G376" s="222"/>
      <c r="H376" s="224"/>
    </row>
    <row r="377" spans="1:8" ht="15" customHeight="1">
      <c r="A377" s="241"/>
      <c r="B377" s="442"/>
      <c r="C377" s="443"/>
      <c r="D377" s="444"/>
      <c r="E377" s="442"/>
      <c r="F377" s="339"/>
      <c r="G377" s="222"/>
      <c r="H377" s="224"/>
    </row>
    <row r="378" spans="1:8" ht="15" customHeight="1">
      <c r="A378" s="241"/>
      <c r="B378" s="442"/>
      <c r="C378" s="443"/>
      <c r="D378" s="444"/>
      <c r="E378" s="442"/>
      <c r="F378" s="339"/>
      <c r="G378" s="222"/>
      <c r="H378" s="224"/>
    </row>
    <row r="379" spans="1:8" ht="15" customHeight="1">
      <c r="A379" s="241"/>
      <c r="B379" s="442"/>
      <c r="C379" s="443"/>
      <c r="D379" s="444"/>
      <c r="E379" s="442"/>
      <c r="F379" s="339"/>
      <c r="G379" s="222"/>
      <c r="H379" s="224"/>
    </row>
    <row r="380" spans="1:8" ht="15" customHeight="1">
      <c r="A380" s="241"/>
      <c r="B380" s="442"/>
      <c r="C380" s="443"/>
      <c r="D380" s="444"/>
      <c r="E380" s="442"/>
      <c r="F380" s="339"/>
      <c r="G380" s="222"/>
      <c r="H380" s="224"/>
    </row>
    <row r="381" spans="1:8" ht="15" customHeight="1">
      <c r="A381" s="241"/>
      <c r="B381" s="442"/>
      <c r="C381" s="443"/>
      <c r="D381" s="444"/>
      <c r="E381" s="442"/>
      <c r="F381" s="339"/>
      <c r="G381" s="222"/>
      <c r="H381" s="224"/>
    </row>
    <row r="382" spans="1:8" ht="15" customHeight="1">
      <c r="A382" s="241"/>
      <c r="B382" s="442"/>
      <c r="C382" s="443"/>
      <c r="D382" s="444"/>
      <c r="E382" s="442"/>
      <c r="F382" s="339"/>
      <c r="G382" s="222"/>
      <c r="H382" s="224"/>
    </row>
    <row r="383" spans="1:8" ht="15" customHeight="1">
      <c r="A383" s="241"/>
      <c r="B383" s="442"/>
      <c r="C383" s="443"/>
      <c r="D383" s="444"/>
      <c r="E383" s="442"/>
      <c r="F383" s="339"/>
      <c r="G383" s="222"/>
      <c r="H383" s="224"/>
    </row>
    <row r="384" spans="1:8" ht="15" customHeight="1">
      <c r="A384" s="241"/>
      <c r="B384" s="442"/>
      <c r="C384" s="443"/>
      <c r="D384" s="444"/>
      <c r="E384" s="442"/>
      <c r="F384" s="339"/>
      <c r="G384" s="222"/>
      <c r="H384" s="224"/>
    </row>
    <row r="385" spans="1:8" ht="15" customHeight="1">
      <c r="A385" s="241"/>
      <c r="B385" s="442"/>
      <c r="C385" s="443"/>
      <c r="D385" s="444"/>
      <c r="E385" s="442"/>
      <c r="F385" s="339"/>
      <c r="G385" s="222"/>
      <c r="H385" s="224"/>
    </row>
    <row r="386" spans="1:8" ht="15" customHeight="1">
      <c r="A386" s="241"/>
      <c r="B386" s="442"/>
      <c r="C386" s="443"/>
      <c r="D386" s="444"/>
      <c r="E386" s="442"/>
      <c r="F386" s="339"/>
      <c r="G386" s="222"/>
      <c r="H386" s="224"/>
    </row>
    <row r="387" spans="1:8" ht="15" customHeight="1">
      <c r="A387" s="241"/>
      <c r="B387" s="442"/>
      <c r="C387" s="443"/>
      <c r="D387" s="444"/>
      <c r="E387" s="442"/>
      <c r="F387" s="339"/>
      <c r="G387" s="222"/>
      <c r="H387" s="224"/>
    </row>
    <row r="388" spans="1:8" ht="15" customHeight="1">
      <c r="A388" s="241"/>
      <c r="B388" s="442"/>
      <c r="C388" s="443"/>
      <c r="D388" s="444"/>
      <c r="E388" s="442"/>
      <c r="F388" s="339"/>
      <c r="G388" s="222"/>
      <c r="H388" s="224"/>
    </row>
    <row r="389" spans="1:8" ht="15" customHeight="1">
      <c r="A389" s="241"/>
      <c r="B389" s="442"/>
      <c r="C389" s="443"/>
      <c r="D389" s="444"/>
      <c r="E389" s="442"/>
      <c r="F389" s="339"/>
      <c r="G389" s="222"/>
      <c r="H389" s="224"/>
    </row>
    <row r="390" spans="1:8" ht="15" customHeight="1">
      <c r="A390" s="241"/>
      <c r="B390" s="442"/>
      <c r="C390" s="443"/>
      <c r="D390" s="444"/>
      <c r="E390" s="442"/>
      <c r="F390" s="339"/>
      <c r="G390" s="222"/>
      <c r="H390" s="224"/>
    </row>
    <row r="391" spans="1:8" ht="15" customHeight="1">
      <c r="A391" s="241"/>
      <c r="B391" s="442"/>
      <c r="C391" s="443"/>
      <c r="D391" s="444"/>
      <c r="E391" s="442"/>
      <c r="F391" s="339"/>
      <c r="G391" s="222"/>
      <c r="H391" s="224"/>
    </row>
    <row r="392" spans="1:8" ht="15" customHeight="1">
      <c r="A392" s="241"/>
      <c r="B392" s="442"/>
      <c r="C392" s="443"/>
      <c r="D392" s="444"/>
      <c r="E392" s="442"/>
      <c r="F392" s="339"/>
      <c r="G392" s="222"/>
      <c r="H392" s="224"/>
    </row>
    <row r="393" spans="1:8" ht="15" customHeight="1">
      <c r="A393" s="241"/>
      <c r="B393" s="442"/>
      <c r="C393" s="443"/>
      <c r="D393" s="444"/>
      <c r="E393" s="442"/>
      <c r="F393" s="339"/>
      <c r="G393" s="222"/>
      <c r="H393" s="224"/>
    </row>
    <row r="394" spans="1:8" ht="15" customHeight="1">
      <c r="A394" s="241"/>
      <c r="B394" s="442"/>
      <c r="C394" s="443"/>
      <c r="D394" s="444"/>
      <c r="E394" s="442"/>
      <c r="F394" s="339"/>
      <c r="G394" s="222"/>
      <c r="H394" s="224"/>
    </row>
    <row r="395" spans="1:8" ht="15" customHeight="1">
      <c r="A395" s="241"/>
      <c r="B395" s="442"/>
      <c r="C395" s="443"/>
      <c r="D395" s="444"/>
      <c r="E395" s="442"/>
      <c r="F395" s="339"/>
      <c r="G395" s="222"/>
      <c r="H395" s="224"/>
    </row>
    <row r="396" spans="1:8" ht="15" customHeight="1">
      <c r="A396" s="241"/>
      <c r="B396" s="442"/>
      <c r="C396" s="443"/>
      <c r="D396" s="444"/>
      <c r="E396" s="442"/>
      <c r="F396" s="339"/>
      <c r="G396" s="222"/>
      <c r="H396" s="224"/>
    </row>
    <row r="397" spans="1:8" ht="15" customHeight="1">
      <c r="A397" s="241"/>
      <c r="B397" s="442"/>
      <c r="C397" s="443"/>
      <c r="D397" s="444"/>
      <c r="E397" s="442"/>
      <c r="F397" s="339"/>
      <c r="G397" s="222"/>
      <c r="H397" s="224"/>
    </row>
    <row r="398" spans="1:8" ht="15" customHeight="1">
      <c r="A398" s="241"/>
      <c r="B398" s="442"/>
      <c r="C398" s="443"/>
      <c r="D398" s="444"/>
      <c r="E398" s="442"/>
      <c r="F398" s="339"/>
      <c r="G398" s="222"/>
      <c r="H398" s="224"/>
    </row>
    <row r="399" spans="1:8" ht="15" customHeight="1">
      <c r="A399" s="241"/>
      <c r="B399" s="442"/>
      <c r="C399" s="443"/>
      <c r="D399" s="444"/>
      <c r="E399" s="442"/>
      <c r="F399" s="339"/>
      <c r="G399" s="222"/>
      <c r="H399" s="224"/>
    </row>
    <row r="400" spans="1:8" ht="15" customHeight="1">
      <c r="A400" s="241"/>
      <c r="B400" s="442"/>
      <c r="C400" s="443"/>
      <c r="D400" s="444"/>
      <c r="E400" s="442"/>
      <c r="F400" s="339"/>
      <c r="G400" s="222"/>
      <c r="H400" s="224"/>
    </row>
    <row r="401" spans="1:8" ht="15" customHeight="1">
      <c r="A401" s="241"/>
      <c r="B401" s="442"/>
      <c r="C401" s="443"/>
      <c r="D401" s="444"/>
      <c r="E401" s="442"/>
      <c r="F401" s="339"/>
      <c r="G401" s="222"/>
      <c r="H401" s="224"/>
    </row>
    <row r="402" spans="1:8" ht="15" customHeight="1">
      <c r="A402" s="241"/>
      <c r="B402" s="442"/>
      <c r="C402" s="443"/>
      <c r="D402" s="444"/>
      <c r="E402" s="442"/>
      <c r="F402" s="339"/>
      <c r="G402" s="222"/>
      <c r="H402" s="224"/>
    </row>
    <row r="403" spans="1:8" ht="15" customHeight="1">
      <c r="A403" s="241"/>
      <c r="B403" s="442"/>
      <c r="C403" s="443"/>
      <c r="D403" s="444"/>
      <c r="E403" s="442"/>
      <c r="F403" s="339"/>
      <c r="G403" s="222"/>
      <c r="H403" s="224"/>
    </row>
    <row r="404" spans="1:8" ht="15" customHeight="1">
      <c r="A404" s="241"/>
      <c r="B404" s="442"/>
      <c r="C404" s="443"/>
      <c r="D404" s="444"/>
      <c r="E404" s="442"/>
      <c r="F404" s="339"/>
      <c r="G404" s="222"/>
      <c r="H404" s="224"/>
    </row>
    <row r="405" spans="1:8" ht="15" customHeight="1">
      <c r="A405" s="241"/>
      <c r="B405" s="442"/>
      <c r="C405" s="443"/>
      <c r="D405" s="444"/>
      <c r="E405" s="442"/>
      <c r="F405" s="339"/>
      <c r="G405" s="222"/>
      <c r="H405" s="224"/>
    </row>
    <row r="406" spans="1:8" ht="15" customHeight="1">
      <c r="A406" s="241"/>
      <c r="B406" s="442"/>
      <c r="C406" s="443"/>
      <c r="D406" s="444"/>
      <c r="E406" s="442"/>
      <c r="F406" s="339"/>
      <c r="G406" s="222"/>
      <c r="H406" s="224"/>
    </row>
    <row r="407" spans="1:8" ht="15" customHeight="1">
      <c r="A407" s="241"/>
      <c r="B407" s="442"/>
      <c r="C407" s="443"/>
      <c r="D407" s="444"/>
      <c r="E407" s="442"/>
      <c r="F407" s="339"/>
      <c r="G407" s="222"/>
      <c r="H407" s="224"/>
    </row>
    <row r="408" spans="1:8" ht="15" customHeight="1">
      <c r="A408" s="241"/>
      <c r="B408" s="442"/>
      <c r="C408" s="443"/>
      <c r="D408" s="444"/>
      <c r="E408" s="442"/>
      <c r="F408" s="339"/>
      <c r="G408" s="222"/>
      <c r="H408" s="224"/>
    </row>
    <row r="409" spans="1:8" ht="15" customHeight="1">
      <c r="A409" s="241"/>
      <c r="B409" s="442"/>
      <c r="C409" s="443"/>
      <c r="D409" s="444"/>
      <c r="E409" s="442"/>
      <c r="F409" s="339"/>
      <c r="G409" s="222"/>
      <c r="H409" s="224"/>
    </row>
    <row r="410" spans="1:8" ht="15" customHeight="1">
      <c r="A410" s="241"/>
      <c r="B410" s="442"/>
      <c r="C410" s="443"/>
      <c r="D410" s="444"/>
      <c r="E410" s="442"/>
      <c r="F410" s="339"/>
      <c r="G410" s="222"/>
      <c r="H410" s="224"/>
    </row>
    <row r="411" spans="1:8" ht="15" customHeight="1">
      <c r="A411" s="241"/>
      <c r="B411" s="442"/>
      <c r="C411" s="443"/>
      <c r="D411" s="444"/>
      <c r="E411" s="442"/>
      <c r="F411" s="339"/>
      <c r="G411" s="222"/>
      <c r="H411" s="224"/>
    </row>
    <row r="412" spans="1:8" ht="15" customHeight="1">
      <c r="A412" s="241"/>
      <c r="B412" s="442"/>
      <c r="C412" s="443"/>
      <c r="D412" s="444"/>
      <c r="E412" s="442"/>
      <c r="F412" s="339"/>
      <c r="G412" s="222"/>
      <c r="H412" s="224"/>
    </row>
    <row r="413" spans="1:8" ht="15" customHeight="1">
      <c r="A413" s="241"/>
      <c r="B413" s="442"/>
      <c r="C413" s="443"/>
      <c r="D413" s="444"/>
      <c r="E413" s="442"/>
      <c r="F413" s="339"/>
      <c r="G413" s="222"/>
      <c r="H413" s="224"/>
    </row>
    <row r="414" spans="1:8" ht="15" customHeight="1">
      <c r="A414" s="241"/>
      <c r="B414" s="442"/>
      <c r="C414" s="443"/>
      <c r="D414" s="444"/>
      <c r="E414" s="442"/>
      <c r="F414" s="339"/>
      <c r="G414" s="222"/>
      <c r="H414" s="224"/>
    </row>
    <row r="415" spans="1:8" ht="15" customHeight="1">
      <c r="A415" s="241"/>
      <c r="B415" s="442"/>
      <c r="C415" s="443"/>
      <c r="D415" s="444"/>
      <c r="E415" s="442"/>
      <c r="F415" s="339"/>
      <c r="G415" s="222"/>
      <c r="H415" s="224"/>
    </row>
    <row r="416" spans="1:8" ht="15" customHeight="1">
      <c r="A416" s="241"/>
      <c r="B416" s="442"/>
      <c r="C416" s="443"/>
      <c r="D416" s="444"/>
      <c r="E416" s="442"/>
      <c r="F416" s="339"/>
      <c r="G416" s="222"/>
      <c r="H416" s="224"/>
    </row>
    <row r="417" spans="1:8" ht="15" customHeight="1">
      <c r="A417" s="241"/>
      <c r="B417" s="442"/>
      <c r="C417" s="443"/>
      <c r="D417" s="444"/>
      <c r="E417" s="442"/>
      <c r="F417" s="339"/>
      <c r="G417" s="222"/>
      <c r="H417" s="224"/>
    </row>
    <row r="418" spans="1:8" ht="15" customHeight="1">
      <c r="A418" s="241"/>
      <c r="B418" s="442"/>
      <c r="C418" s="443"/>
      <c r="D418" s="444"/>
      <c r="E418" s="442"/>
      <c r="F418" s="339"/>
      <c r="G418" s="222"/>
      <c r="H418" s="224"/>
    </row>
    <row r="419" spans="1:8" ht="15" customHeight="1">
      <c r="A419" s="241"/>
      <c r="B419" s="442"/>
      <c r="C419" s="443"/>
      <c r="D419" s="444"/>
      <c r="E419" s="442"/>
      <c r="F419" s="339"/>
      <c r="G419" s="222"/>
      <c r="H419" s="224"/>
    </row>
    <row r="420" spans="1:8" ht="15" customHeight="1">
      <c r="A420" s="241"/>
      <c r="B420" s="442"/>
      <c r="C420" s="443"/>
      <c r="D420" s="444"/>
      <c r="E420" s="442"/>
      <c r="F420" s="339"/>
      <c r="G420" s="222"/>
      <c r="H420" s="224"/>
    </row>
    <row r="421" spans="1:8" ht="15" customHeight="1">
      <c r="A421" s="241"/>
      <c r="B421" s="442"/>
      <c r="C421" s="443"/>
      <c r="D421" s="444"/>
      <c r="E421" s="442"/>
      <c r="F421" s="339"/>
      <c r="G421" s="222"/>
      <c r="H421" s="224"/>
    </row>
    <row r="422" spans="1:8" ht="15" customHeight="1">
      <c r="A422" s="241"/>
      <c r="B422" s="442"/>
      <c r="C422" s="443"/>
      <c r="D422" s="444"/>
      <c r="E422" s="442"/>
      <c r="F422" s="339"/>
      <c r="G422" s="222"/>
      <c r="H422" s="224"/>
    </row>
    <row r="423" spans="1:8" ht="15" customHeight="1">
      <c r="A423" s="241"/>
      <c r="B423" s="442"/>
      <c r="C423" s="443"/>
      <c r="D423" s="444"/>
      <c r="E423" s="442"/>
      <c r="F423" s="339"/>
      <c r="G423" s="222"/>
      <c r="H423" s="224"/>
    </row>
    <row r="424" spans="1:8" ht="15" customHeight="1">
      <c r="A424" s="241"/>
      <c r="B424" s="442"/>
      <c r="C424" s="443"/>
      <c r="D424" s="444"/>
      <c r="E424" s="442"/>
      <c r="F424" s="339"/>
      <c r="G424" s="222"/>
      <c r="H424" s="224"/>
    </row>
    <row r="425" spans="1:8" ht="15" customHeight="1">
      <c r="A425" s="241"/>
      <c r="B425" s="442"/>
      <c r="C425" s="443"/>
      <c r="D425" s="444"/>
      <c r="E425" s="442"/>
      <c r="F425" s="339"/>
      <c r="G425" s="222"/>
      <c r="H425" s="224"/>
    </row>
    <row r="426" spans="1:8" ht="15" customHeight="1">
      <c r="A426" s="241"/>
      <c r="B426" s="442"/>
      <c r="C426" s="443"/>
      <c r="D426" s="444"/>
      <c r="E426" s="442"/>
      <c r="F426" s="339"/>
      <c r="G426" s="222"/>
      <c r="H426" s="224"/>
    </row>
    <row r="427" spans="1:8" ht="15" customHeight="1">
      <c r="A427" s="241"/>
      <c r="B427" s="442"/>
      <c r="C427" s="443"/>
      <c r="D427" s="444"/>
      <c r="E427" s="442"/>
      <c r="F427" s="339"/>
      <c r="G427" s="222"/>
      <c r="H427" s="224"/>
    </row>
    <row r="428" spans="1:8" ht="15" customHeight="1">
      <c r="A428" s="241"/>
      <c r="B428" s="442"/>
      <c r="C428" s="443"/>
      <c r="D428" s="444"/>
      <c r="E428" s="442"/>
      <c r="F428" s="339"/>
      <c r="G428" s="222"/>
      <c r="H428" s="224"/>
    </row>
    <row r="429" spans="1:8" ht="15" customHeight="1">
      <c r="A429" s="241"/>
      <c r="B429" s="442"/>
      <c r="C429" s="443"/>
      <c r="D429" s="444"/>
      <c r="E429" s="442"/>
      <c r="F429" s="339"/>
      <c r="G429" s="222"/>
      <c r="H429" s="224"/>
    </row>
    <row r="430" spans="1:8" ht="15" customHeight="1">
      <c r="A430" s="241"/>
      <c r="B430" s="442"/>
      <c r="C430" s="443"/>
      <c r="D430" s="444"/>
      <c r="E430" s="442"/>
      <c r="F430" s="339"/>
      <c r="G430" s="222"/>
      <c r="H430" s="224"/>
    </row>
    <row r="431" spans="1:8" ht="15" customHeight="1">
      <c r="A431" s="241"/>
      <c r="B431" s="442"/>
      <c r="C431" s="443"/>
      <c r="D431" s="444"/>
      <c r="E431" s="442"/>
      <c r="F431" s="339"/>
      <c r="G431" s="222"/>
      <c r="H431" s="224"/>
    </row>
    <row r="432" spans="1:8" ht="15" customHeight="1">
      <c r="A432" s="241"/>
      <c r="B432" s="442"/>
      <c r="C432" s="443"/>
      <c r="D432" s="444"/>
      <c r="E432" s="442"/>
      <c r="F432" s="339"/>
      <c r="G432" s="222"/>
      <c r="H432" s="224"/>
    </row>
    <row r="433" spans="1:8" ht="15" customHeight="1">
      <c r="A433" s="241"/>
      <c r="B433" s="442"/>
      <c r="C433" s="443"/>
      <c r="D433" s="444"/>
      <c r="E433" s="442"/>
      <c r="F433" s="339"/>
      <c r="G433" s="222"/>
      <c r="H433" s="224"/>
    </row>
    <row r="434" spans="1:8" ht="15" customHeight="1">
      <c r="A434" s="241"/>
      <c r="B434" s="442"/>
      <c r="C434" s="443"/>
      <c r="D434" s="444"/>
      <c r="E434" s="442"/>
      <c r="F434" s="339"/>
      <c r="G434" s="222"/>
      <c r="H434" s="224"/>
    </row>
    <row r="435" spans="1:8" ht="15" customHeight="1">
      <c r="A435" s="241"/>
      <c r="B435" s="442"/>
      <c r="C435" s="443"/>
      <c r="D435" s="444"/>
      <c r="E435" s="442"/>
      <c r="F435" s="339"/>
      <c r="G435" s="222"/>
      <c r="H435" s="224"/>
    </row>
    <row r="436" spans="1:8" ht="15" customHeight="1">
      <c r="A436" s="241"/>
      <c r="B436" s="442"/>
      <c r="C436" s="443"/>
      <c r="D436" s="444"/>
      <c r="E436" s="442"/>
      <c r="F436" s="339"/>
      <c r="G436" s="222"/>
      <c r="H436" s="224"/>
    </row>
    <row r="437" spans="1:8" ht="15" customHeight="1">
      <c r="A437" s="241"/>
      <c r="B437" s="442"/>
      <c r="C437" s="443"/>
      <c r="D437" s="444"/>
      <c r="E437" s="442"/>
      <c r="F437" s="339"/>
      <c r="G437" s="222"/>
      <c r="H437" s="224"/>
    </row>
    <row r="438" spans="1:8" ht="15" customHeight="1">
      <c r="A438" s="241"/>
      <c r="B438" s="442"/>
      <c r="C438" s="443"/>
      <c r="D438" s="444"/>
      <c r="E438" s="442"/>
      <c r="F438" s="339"/>
      <c r="G438" s="222"/>
      <c r="H438" s="224"/>
    </row>
    <row r="439" spans="1:8" ht="15" customHeight="1">
      <c r="A439" s="241"/>
      <c r="B439" s="442"/>
      <c r="C439" s="443"/>
      <c r="D439" s="444"/>
      <c r="E439" s="442"/>
      <c r="F439" s="339"/>
      <c r="G439" s="222"/>
      <c r="H439" s="224"/>
    </row>
    <row r="440" spans="1:8" ht="15" customHeight="1">
      <c r="A440" s="241"/>
      <c r="B440" s="442"/>
      <c r="C440" s="443"/>
      <c r="D440" s="444"/>
      <c r="E440" s="442"/>
      <c r="F440" s="339"/>
      <c r="G440" s="222"/>
      <c r="H440" s="224"/>
    </row>
    <row r="441" spans="1:8" ht="15" customHeight="1">
      <c r="A441" s="241"/>
      <c r="B441" s="442"/>
      <c r="C441" s="443"/>
      <c r="D441" s="444"/>
      <c r="E441" s="442"/>
      <c r="F441" s="339"/>
      <c r="G441" s="222"/>
      <c r="H441" s="224"/>
    </row>
    <row r="442" spans="1:8" ht="15" customHeight="1">
      <c r="A442" s="241"/>
      <c r="B442" s="442"/>
      <c r="C442" s="443"/>
      <c r="D442" s="444"/>
      <c r="E442" s="442"/>
      <c r="F442" s="339"/>
      <c r="G442" s="222"/>
      <c r="H442" s="224"/>
    </row>
    <row r="443" spans="1:8" ht="15" customHeight="1">
      <c r="A443" s="241"/>
      <c r="B443" s="442"/>
      <c r="C443" s="443"/>
      <c r="D443" s="444"/>
      <c r="E443" s="442"/>
      <c r="F443" s="339"/>
      <c r="G443" s="222"/>
      <c r="H443" s="224"/>
    </row>
    <row r="444" spans="1:8" ht="15" customHeight="1">
      <c r="A444" s="241"/>
      <c r="B444" s="442"/>
      <c r="C444" s="443"/>
      <c r="D444" s="444"/>
      <c r="E444" s="442"/>
      <c r="F444" s="339"/>
      <c r="G444" s="222"/>
      <c r="H444" s="224"/>
    </row>
    <row r="445" spans="1:8" ht="15" customHeight="1">
      <c r="A445" s="241"/>
      <c r="B445" s="442"/>
      <c r="C445" s="443"/>
      <c r="D445" s="444"/>
      <c r="E445" s="442"/>
      <c r="F445" s="339"/>
      <c r="G445" s="222"/>
      <c r="H445" s="224"/>
    </row>
    <row r="446" spans="1:8" ht="15" customHeight="1">
      <c r="A446" s="241"/>
      <c r="B446" s="442"/>
      <c r="C446" s="443"/>
      <c r="D446" s="444"/>
      <c r="E446" s="442"/>
      <c r="F446" s="339"/>
      <c r="G446" s="222"/>
      <c r="H446" s="224"/>
    </row>
    <row r="447" spans="1:8" ht="15" customHeight="1">
      <c r="A447" s="241"/>
      <c r="B447" s="442"/>
      <c r="C447" s="443"/>
      <c r="D447" s="444"/>
      <c r="E447" s="442"/>
      <c r="F447" s="339"/>
      <c r="G447" s="222"/>
      <c r="H447" s="224"/>
    </row>
    <row r="448" spans="1:8" ht="15" customHeight="1">
      <c r="A448" s="241"/>
      <c r="B448" s="442"/>
      <c r="C448" s="443"/>
      <c r="D448" s="444"/>
      <c r="E448" s="442"/>
      <c r="F448" s="339"/>
      <c r="G448" s="222"/>
      <c r="H448" s="224"/>
    </row>
    <row r="449" spans="1:8" ht="15" customHeight="1">
      <c r="A449" s="241"/>
      <c r="B449" s="442"/>
      <c r="C449" s="443"/>
      <c r="D449" s="444"/>
      <c r="E449" s="442"/>
      <c r="F449" s="339"/>
      <c r="G449" s="222"/>
      <c r="H449" s="224"/>
    </row>
    <row r="450" spans="1:8" ht="15" customHeight="1">
      <c r="A450" s="241"/>
      <c r="B450" s="442"/>
      <c r="C450" s="443"/>
      <c r="D450" s="444"/>
      <c r="E450" s="442"/>
      <c r="F450" s="339"/>
      <c r="G450" s="222"/>
      <c r="H450" s="224"/>
    </row>
    <row r="451" spans="1:8" ht="15" customHeight="1">
      <c r="A451" s="241"/>
      <c r="B451" s="442"/>
      <c r="C451" s="443"/>
      <c r="D451" s="444"/>
      <c r="E451" s="442"/>
      <c r="F451" s="339"/>
      <c r="G451" s="222"/>
      <c r="H451" s="224"/>
    </row>
    <row r="452" spans="1:8" ht="15" customHeight="1">
      <c r="A452" s="241"/>
      <c r="B452" s="442"/>
      <c r="C452" s="443"/>
      <c r="D452" s="444"/>
      <c r="E452" s="442"/>
      <c r="F452" s="339"/>
      <c r="G452" s="222"/>
      <c r="H452" s="224"/>
    </row>
    <row r="453" spans="1:8" ht="15" customHeight="1">
      <c r="A453" s="241"/>
      <c r="B453" s="442"/>
      <c r="C453" s="443"/>
      <c r="D453" s="444"/>
      <c r="E453" s="442"/>
      <c r="F453" s="339"/>
      <c r="G453" s="222"/>
      <c r="H453" s="224"/>
    </row>
    <row r="454" spans="1:8" ht="15" customHeight="1">
      <c r="A454" s="241"/>
      <c r="B454" s="442"/>
      <c r="C454" s="443"/>
      <c r="D454" s="444"/>
      <c r="E454" s="442"/>
      <c r="F454" s="339"/>
      <c r="G454" s="222"/>
      <c r="H454" s="224"/>
    </row>
    <row r="455" spans="1:8" ht="15" customHeight="1">
      <c r="A455" s="241"/>
      <c r="B455" s="442"/>
      <c r="C455" s="443"/>
      <c r="D455" s="444"/>
      <c r="E455" s="442"/>
      <c r="F455" s="339"/>
      <c r="G455" s="222"/>
      <c r="H455" s="224"/>
    </row>
    <row r="456" spans="1:8" ht="15" customHeight="1">
      <c r="A456" s="241"/>
      <c r="B456" s="442"/>
      <c r="C456" s="443"/>
      <c r="D456" s="444"/>
      <c r="E456" s="442"/>
      <c r="F456" s="339"/>
      <c r="G456" s="222"/>
      <c r="H456" s="224"/>
    </row>
    <row r="457" spans="1:8" ht="15" customHeight="1">
      <c r="A457" s="241"/>
      <c r="B457" s="442"/>
      <c r="C457" s="443"/>
      <c r="D457" s="444"/>
      <c r="E457" s="442"/>
      <c r="F457" s="339"/>
      <c r="G457" s="222"/>
      <c r="H457" s="224"/>
    </row>
    <row r="458" spans="1:8" ht="15" customHeight="1">
      <c r="A458" s="241"/>
      <c r="B458" s="442"/>
      <c r="C458" s="443"/>
      <c r="D458" s="444"/>
      <c r="E458" s="442"/>
      <c r="F458" s="339"/>
      <c r="G458" s="222"/>
      <c r="H458" s="224"/>
    </row>
    <row r="459" spans="1:8" ht="15" customHeight="1">
      <c r="A459" s="241"/>
      <c r="B459" s="442"/>
      <c r="C459" s="443"/>
      <c r="D459" s="444"/>
      <c r="E459" s="442"/>
      <c r="F459" s="339"/>
      <c r="G459" s="222"/>
      <c r="H459" s="224"/>
    </row>
    <row r="460" spans="1:8" ht="15" customHeight="1">
      <c r="A460" s="241"/>
      <c r="B460" s="442"/>
      <c r="C460" s="443"/>
      <c r="D460" s="444"/>
      <c r="E460" s="442"/>
      <c r="F460" s="339"/>
      <c r="G460" s="222"/>
      <c r="H460" s="224"/>
    </row>
    <row r="461" spans="1:8" ht="15" customHeight="1">
      <c r="A461" s="241"/>
      <c r="B461" s="442"/>
      <c r="C461" s="443"/>
      <c r="D461" s="444"/>
      <c r="E461" s="442"/>
      <c r="F461" s="339"/>
      <c r="G461" s="222"/>
      <c r="H461" s="224"/>
    </row>
    <row r="462" spans="1:8" ht="15" customHeight="1">
      <c r="A462" s="241"/>
      <c r="B462" s="442"/>
      <c r="C462" s="443"/>
      <c r="D462" s="444"/>
      <c r="E462" s="442"/>
      <c r="F462" s="339"/>
      <c r="G462" s="222"/>
      <c r="H462" s="224"/>
    </row>
    <row r="463" spans="1:8" ht="15" customHeight="1">
      <c r="A463" s="241"/>
      <c r="B463" s="442"/>
      <c r="C463" s="443"/>
      <c r="D463" s="444"/>
      <c r="E463" s="442"/>
      <c r="F463" s="339"/>
      <c r="G463" s="222"/>
      <c r="H463" s="224"/>
    </row>
    <row r="464" spans="1:8" ht="15" customHeight="1">
      <c r="A464" s="241"/>
      <c r="B464" s="442"/>
      <c r="C464" s="443"/>
      <c r="D464" s="444"/>
      <c r="E464" s="442"/>
      <c r="F464" s="339"/>
      <c r="G464" s="222"/>
      <c r="H464" s="224"/>
    </row>
    <row r="465" spans="1:8" ht="15" customHeight="1">
      <c r="A465" s="241"/>
      <c r="B465" s="442"/>
      <c r="C465" s="443"/>
      <c r="D465" s="444"/>
      <c r="E465" s="442"/>
      <c r="F465" s="339"/>
      <c r="G465" s="222"/>
      <c r="H465" s="224"/>
    </row>
    <row r="466" spans="1:8" ht="15" customHeight="1">
      <c r="A466" s="241"/>
      <c r="B466" s="442"/>
      <c r="C466" s="443"/>
      <c r="D466" s="444"/>
      <c r="E466" s="442"/>
      <c r="F466" s="339"/>
      <c r="G466" s="222"/>
      <c r="H466" s="224"/>
    </row>
    <row r="467" spans="1:8" ht="15" customHeight="1">
      <c r="A467" s="241"/>
      <c r="B467" s="442"/>
      <c r="C467" s="443"/>
      <c r="D467" s="444"/>
      <c r="E467" s="442"/>
      <c r="F467" s="339"/>
      <c r="G467" s="222"/>
      <c r="H467" s="224"/>
    </row>
    <row r="468" spans="1:8" ht="15" customHeight="1">
      <c r="A468" s="241"/>
      <c r="B468" s="442"/>
      <c r="C468" s="443"/>
      <c r="D468" s="444"/>
      <c r="E468" s="442"/>
      <c r="F468" s="339"/>
      <c r="G468" s="222"/>
      <c r="H468" s="224"/>
    </row>
    <row r="469" spans="1:8" ht="15" customHeight="1">
      <c r="A469" s="241"/>
      <c r="B469" s="442"/>
      <c r="C469" s="443"/>
      <c r="D469" s="444"/>
      <c r="E469" s="442"/>
      <c r="F469" s="339"/>
      <c r="G469" s="222"/>
      <c r="H469" s="224"/>
    </row>
    <row r="470" spans="1:8" ht="15" customHeight="1">
      <c r="A470" s="241"/>
      <c r="B470" s="442"/>
      <c r="C470" s="443"/>
      <c r="D470" s="444"/>
      <c r="E470" s="442"/>
      <c r="F470" s="339"/>
      <c r="G470" s="222"/>
      <c r="H470" s="224"/>
    </row>
    <row r="471" spans="1:8" ht="15" customHeight="1">
      <c r="A471" s="241"/>
      <c r="B471" s="442"/>
      <c r="C471" s="443"/>
      <c r="D471" s="444"/>
      <c r="E471" s="442"/>
      <c r="F471" s="339"/>
      <c r="G471" s="222"/>
      <c r="H471" s="224"/>
    </row>
    <row r="472" spans="1:8" ht="15" customHeight="1">
      <c r="A472" s="241"/>
      <c r="B472" s="442"/>
      <c r="C472" s="443"/>
      <c r="D472" s="444"/>
      <c r="E472" s="442"/>
      <c r="F472" s="339"/>
      <c r="G472" s="222"/>
      <c r="H472" s="224"/>
    </row>
    <row r="473" spans="1:8" ht="15" customHeight="1">
      <c r="A473" s="241"/>
      <c r="B473" s="442"/>
      <c r="C473" s="443"/>
      <c r="D473" s="444"/>
      <c r="E473" s="442"/>
      <c r="F473" s="339"/>
      <c r="G473" s="222"/>
      <c r="H473" s="224"/>
    </row>
    <row r="474" spans="1:8" ht="15" customHeight="1">
      <c r="A474" s="241"/>
      <c r="B474" s="442"/>
      <c r="C474" s="443"/>
      <c r="D474" s="444"/>
      <c r="E474" s="442"/>
      <c r="F474" s="339"/>
      <c r="G474" s="222"/>
      <c r="H474" s="224"/>
    </row>
    <row r="475" spans="1:8" ht="15" customHeight="1">
      <c r="A475" s="241"/>
      <c r="B475" s="442"/>
      <c r="C475" s="443"/>
      <c r="D475" s="444"/>
      <c r="E475" s="442"/>
      <c r="F475" s="339"/>
      <c r="G475" s="222"/>
      <c r="H475" s="224"/>
    </row>
    <row r="476" spans="1:8" ht="15" customHeight="1">
      <c r="A476" s="241"/>
      <c r="B476" s="442"/>
      <c r="C476" s="443"/>
      <c r="D476" s="444"/>
      <c r="E476" s="442"/>
      <c r="F476" s="339"/>
      <c r="G476" s="222"/>
      <c r="H476" s="224"/>
    </row>
    <row r="477" spans="1:8" ht="15" customHeight="1">
      <c r="A477" s="241"/>
      <c r="B477" s="442"/>
      <c r="C477" s="443"/>
      <c r="D477" s="444"/>
      <c r="E477" s="442"/>
      <c r="F477" s="339"/>
      <c r="G477" s="222"/>
      <c r="H477" s="224"/>
    </row>
    <row r="478" spans="1:8" ht="15" customHeight="1">
      <c r="A478" s="241"/>
      <c r="B478" s="442"/>
      <c r="C478" s="443"/>
      <c r="D478" s="444"/>
      <c r="E478" s="442"/>
      <c r="F478" s="339"/>
      <c r="G478" s="222"/>
      <c r="H478" s="224"/>
    </row>
    <row r="479" spans="1:8" ht="15" customHeight="1">
      <c r="A479" s="241"/>
      <c r="B479" s="442"/>
      <c r="C479" s="443"/>
      <c r="D479" s="444"/>
      <c r="E479" s="442"/>
      <c r="F479" s="339"/>
      <c r="G479" s="222"/>
      <c r="H479" s="224"/>
    </row>
    <row r="480" spans="1:8" ht="15" customHeight="1">
      <c r="A480" s="241"/>
      <c r="B480" s="442"/>
      <c r="C480" s="443"/>
      <c r="D480" s="444"/>
      <c r="E480" s="442"/>
      <c r="F480" s="339"/>
      <c r="G480" s="222"/>
      <c r="H480" s="224"/>
    </row>
    <row r="481" spans="1:8" ht="15" customHeight="1">
      <c r="A481" s="241"/>
      <c r="B481" s="442"/>
      <c r="C481" s="443"/>
      <c r="D481" s="444"/>
      <c r="E481" s="442"/>
      <c r="F481" s="339"/>
      <c r="G481" s="222"/>
      <c r="H481" s="224"/>
    </row>
    <row r="482" spans="1:8" ht="15" customHeight="1">
      <c r="A482" s="241"/>
      <c r="B482" s="442"/>
      <c r="C482" s="443"/>
      <c r="D482" s="444"/>
      <c r="E482" s="442"/>
      <c r="F482" s="339"/>
      <c r="G482" s="222"/>
      <c r="H482" s="224"/>
    </row>
    <row r="483" spans="1:8" ht="15" customHeight="1">
      <c r="A483" s="241"/>
      <c r="B483" s="442"/>
      <c r="C483" s="443"/>
      <c r="D483" s="444"/>
      <c r="E483" s="442"/>
      <c r="F483" s="339"/>
      <c r="G483" s="222"/>
      <c r="H483" s="224"/>
    </row>
    <row r="484" spans="1:8" ht="15" customHeight="1">
      <c r="A484" s="241"/>
      <c r="B484" s="442"/>
      <c r="C484" s="443"/>
      <c r="D484" s="444"/>
      <c r="E484" s="442"/>
      <c r="F484" s="339"/>
      <c r="G484" s="222"/>
      <c r="H484" s="224"/>
    </row>
    <row r="485" spans="1:8" ht="15" customHeight="1">
      <c r="A485" s="241"/>
      <c r="B485" s="442"/>
      <c r="C485" s="443"/>
      <c r="D485" s="444"/>
      <c r="E485" s="442"/>
      <c r="F485" s="339"/>
      <c r="G485" s="222"/>
      <c r="H485" s="224"/>
    </row>
    <row r="486" spans="1:8" ht="15" customHeight="1">
      <c r="A486" s="241"/>
      <c r="B486" s="442"/>
      <c r="C486" s="443"/>
      <c r="D486" s="444"/>
      <c r="E486" s="442"/>
      <c r="F486" s="339"/>
      <c r="G486" s="222"/>
      <c r="H486" s="224"/>
    </row>
    <row r="487" spans="1:8" ht="15" customHeight="1">
      <c r="A487" s="241"/>
      <c r="B487" s="442"/>
      <c r="C487" s="443"/>
      <c r="D487" s="444"/>
      <c r="E487" s="442"/>
      <c r="F487" s="339"/>
      <c r="G487" s="222"/>
      <c r="H487" s="224"/>
    </row>
    <row r="488" spans="1:8" ht="15" customHeight="1">
      <c r="A488" s="241"/>
      <c r="B488" s="442"/>
      <c r="C488" s="443"/>
      <c r="D488" s="444"/>
      <c r="E488" s="442"/>
      <c r="F488" s="339"/>
      <c r="G488" s="222"/>
      <c r="H488" s="224"/>
    </row>
    <row r="489" spans="1:8" ht="15" customHeight="1">
      <c r="A489" s="241"/>
      <c r="B489" s="442"/>
      <c r="C489" s="443"/>
      <c r="D489" s="444"/>
      <c r="E489" s="442"/>
      <c r="F489" s="339"/>
      <c r="G489" s="222"/>
      <c r="H489" s="224"/>
    </row>
    <row r="490" spans="1:8" ht="15" customHeight="1">
      <c r="A490" s="241"/>
      <c r="B490" s="442"/>
      <c r="C490" s="443"/>
      <c r="D490" s="444"/>
      <c r="E490" s="442"/>
      <c r="F490" s="339"/>
      <c r="G490" s="222"/>
      <c r="H490" s="224"/>
    </row>
    <row r="491" spans="1:8" ht="15" customHeight="1">
      <c r="A491" s="241"/>
      <c r="B491" s="442"/>
      <c r="C491" s="443"/>
      <c r="D491" s="444"/>
      <c r="E491" s="442"/>
      <c r="F491" s="339"/>
      <c r="G491" s="222"/>
      <c r="H491" s="224"/>
    </row>
    <row r="492" spans="1:8" ht="15" customHeight="1">
      <c r="A492" s="241"/>
      <c r="B492" s="442"/>
      <c r="C492" s="443"/>
      <c r="D492" s="444"/>
      <c r="E492" s="442"/>
      <c r="F492" s="339"/>
      <c r="G492" s="222"/>
      <c r="H492" s="224"/>
    </row>
    <row r="493" spans="1:8" ht="15" customHeight="1">
      <c r="A493" s="241"/>
      <c r="B493" s="442"/>
      <c r="C493" s="443"/>
      <c r="D493" s="444"/>
      <c r="E493" s="442"/>
      <c r="F493" s="339"/>
      <c r="G493" s="222"/>
      <c r="H493" s="224"/>
    </row>
    <row r="494" spans="1:8" ht="15" customHeight="1">
      <c r="A494" s="241"/>
      <c r="B494" s="442"/>
      <c r="C494" s="443"/>
      <c r="D494" s="444"/>
      <c r="E494" s="442"/>
      <c r="F494" s="339"/>
      <c r="G494" s="222"/>
      <c r="H494" s="224"/>
    </row>
    <row r="495" spans="1:8" ht="15" customHeight="1">
      <c r="A495" s="241"/>
      <c r="B495" s="442"/>
      <c r="C495" s="443"/>
      <c r="D495" s="444"/>
      <c r="E495" s="442"/>
      <c r="F495" s="339"/>
      <c r="G495" s="222"/>
      <c r="H495" s="224"/>
    </row>
    <row r="496" spans="1:8" ht="15" customHeight="1">
      <c r="A496" s="241"/>
      <c r="B496" s="442"/>
      <c r="C496" s="443"/>
      <c r="D496" s="444"/>
      <c r="E496" s="442"/>
      <c r="F496" s="339"/>
      <c r="G496" s="222"/>
      <c r="H496" s="224"/>
    </row>
    <row r="497" spans="1:8" ht="15" customHeight="1">
      <c r="A497" s="241"/>
      <c r="B497" s="442"/>
      <c r="C497" s="443"/>
      <c r="D497" s="444"/>
      <c r="E497" s="442"/>
      <c r="F497" s="339"/>
      <c r="G497" s="222"/>
      <c r="H497" s="224"/>
    </row>
    <row r="498" spans="1:8" ht="15" customHeight="1">
      <c r="A498" s="241"/>
      <c r="B498" s="442"/>
      <c r="C498" s="443"/>
      <c r="D498" s="444"/>
      <c r="E498" s="442"/>
      <c r="F498" s="339"/>
      <c r="G498" s="222"/>
      <c r="H498" s="224"/>
    </row>
    <row r="499" spans="1:8" ht="15" customHeight="1">
      <c r="A499" s="241"/>
      <c r="B499" s="442"/>
      <c r="C499" s="443"/>
      <c r="D499" s="444"/>
      <c r="E499" s="442"/>
      <c r="F499" s="339"/>
      <c r="G499" s="222"/>
      <c r="H499" s="224"/>
    </row>
    <row r="500" spans="1:8" ht="15" customHeight="1">
      <c r="A500" s="241"/>
      <c r="B500" s="442"/>
      <c r="C500" s="443"/>
      <c r="D500" s="444"/>
      <c r="E500" s="442"/>
      <c r="F500" s="339"/>
      <c r="G500" s="222"/>
      <c r="H500" s="224"/>
    </row>
    <row r="501" spans="1:8" ht="15.75" customHeight="1">
      <c r="A501" s="445"/>
      <c r="B501" s="446"/>
      <c r="C501" s="447"/>
      <c r="D501" s="448"/>
      <c r="E501" s="449"/>
      <c r="F501" s="339"/>
      <c r="G501" s="222"/>
      <c r="H501" s="224"/>
    </row>
    <row r="502" spans="1:8" ht="15" customHeight="1">
      <c r="A502" s="450"/>
      <c r="B502" s="451"/>
      <c r="C502" s="686"/>
      <c r="D502" s="687"/>
      <c r="E502" s="687"/>
      <c r="F502" s="274"/>
      <c r="G502" s="274"/>
      <c r="H502" s="276"/>
    </row>
  </sheetData>
  <mergeCells count="6">
    <mergeCell ref="C502:E502"/>
    <mergeCell ref="B1:E1"/>
    <mergeCell ref="B2:E2"/>
    <mergeCell ref="B3:E3"/>
    <mergeCell ref="A7:B7"/>
    <mergeCell ref="C4:D4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5"/>
  <sheetViews>
    <sheetView showGridLines="0" workbookViewId="0"/>
  </sheetViews>
  <sheetFormatPr baseColWidth="10" defaultColWidth="10.85546875" defaultRowHeight="12" customHeight="1"/>
  <cols>
    <col min="1" max="1" width="4.85546875" style="452" customWidth="1"/>
    <col min="2" max="2" width="30.85546875" style="452" customWidth="1"/>
    <col min="3" max="3" width="84.42578125" style="452" customWidth="1"/>
    <col min="4" max="4" width="31.7109375" style="452" customWidth="1"/>
    <col min="5" max="5" width="4.85546875" style="452" customWidth="1"/>
    <col min="6" max="6" width="4.42578125" style="452" customWidth="1"/>
    <col min="7" max="9" width="11.42578125" style="452" customWidth="1"/>
    <col min="10" max="256" width="10.85546875" style="452" customWidth="1"/>
  </cols>
  <sheetData>
    <row r="1" spans="1:9" ht="12.75" customHeight="1">
      <c r="A1" s="215"/>
      <c r="B1" s="499" t="s">
        <v>415</v>
      </c>
      <c r="C1" s="500"/>
      <c r="D1" s="500"/>
      <c r="E1" s="500"/>
      <c r="F1" s="438"/>
      <c r="G1" s="438"/>
      <c r="H1" s="438"/>
      <c r="I1" s="279"/>
    </row>
    <row r="2" spans="1:9" ht="12.75" customHeight="1">
      <c r="A2" s="218"/>
      <c r="B2" s="468" t="str">
        <f>EA!C1</f>
        <v>Cuenta Pública Primer Trimestre 2017</v>
      </c>
      <c r="C2" s="469"/>
      <c r="D2" s="469"/>
      <c r="E2" s="469"/>
      <c r="F2" s="222"/>
      <c r="G2" s="222"/>
      <c r="H2" s="222"/>
      <c r="I2" s="224"/>
    </row>
    <row r="3" spans="1:9" ht="12.75" customHeight="1">
      <c r="A3" s="218"/>
      <c r="B3" s="468" t="s">
        <v>2</v>
      </c>
      <c r="C3" s="469"/>
      <c r="D3" s="469"/>
      <c r="E3" s="469"/>
      <c r="F3" s="222"/>
      <c r="G3" s="222"/>
      <c r="H3" s="222"/>
      <c r="I3" s="224"/>
    </row>
    <row r="4" spans="1:9" ht="12.75" customHeight="1">
      <c r="A4" s="439"/>
      <c r="B4" s="440" t="s">
        <v>3</v>
      </c>
      <c r="C4" s="585" t="str">
        <f>EA!C6</f>
        <v>UNIVERSIDAD PEDAGÓGICA DE DURANGO</v>
      </c>
      <c r="D4" s="586"/>
      <c r="E4" s="225"/>
      <c r="F4" s="222"/>
      <c r="G4" s="222"/>
      <c r="H4" s="222"/>
      <c r="I4" s="224"/>
    </row>
    <row r="5" spans="1:9" ht="12.75" customHeight="1">
      <c r="A5" s="439"/>
      <c r="B5" s="220"/>
      <c r="C5" s="226"/>
      <c r="D5" s="226"/>
      <c r="E5" s="226"/>
      <c r="F5" s="222"/>
      <c r="G5" s="222"/>
      <c r="H5" s="222"/>
      <c r="I5" s="224"/>
    </row>
    <row r="6" spans="1:9" ht="15" customHeight="1">
      <c r="A6" s="65"/>
      <c r="B6" s="231"/>
      <c r="C6" s="52"/>
      <c r="D6" s="52"/>
      <c r="E6" s="231"/>
      <c r="F6" s="222"/>
      <c r="G6" s="222"/>
      <c r="H6" s="222"/>
      <c r="I6" s="224"/>
    </row>
    <row r="7" spans="1:9" ht="15" customHeight="1">
      <c r="A7" s="688" t="s">
        <v>412</v>
      </c>
      <c r="B7" s="569"/>
      <c r="C7" s="197" t="s">
        <v>416</v>
      </c>
      <c r="D7" s="197" t="s">
        <v>414</v>
      </c>
      <c r="E7" s="441"/>
      <c r="F7" s="339"/>
      <c r="G7" s="222"/>
      <c r="H7" s="222"/>
      <c r="I7" s="224"/>
    </row>
    <row r="8" spans="1:9" ht="12.75" customHeight="1">
      <c r="A8" s="238"/>
      <c r="B8" s="17"/>
      <c r="C8" s="17"/>
      <c r="D8" s="17"/>
      <c r="E8" s="240"/>
      <c r="F8" s="339"/>
      <c r="G8" s="222"/>
      <c r="H8" s="222"/>
      <c r="I8" s="224"/>
    </row>
    <row r="9" spans="1:9" ht="15" customHeight="1">
      <c r="A9" s="241"/>
      <c r="B9" s="442"/>
      <c r="C9" s="443"/>
      <c r="D9" s="453">
        <v>0</v>
      </c>
      <c r="E9" s="442"/>
      <c r="F9" s="339"/>
      <c r="G9" s="222"/>
      <c r="H9" s="222"/>
      <c r="I9" s="224"/>
    </row>
    <row r="10" spans="1:9" ht="15" customHeight="1">
      <c r="A10" s="241"/>
      <c r="B10" s="442"/>
      <c r="C10" s="443"/>
      <c r="D10" s="453">
        <v>0</v>
      </c>
      <c r="E10" s="442"/>
      <c r="F10" s="339"/>
      <c r="G10" s="222"/>
      <c r="H10" s="222"/>
      <c r="I10" s="224"/>
    </row>
    <row r="11" spans="1:9" ht="15" customHeight="1">
      <c r="A11" s="241"/>
      <c r="B11" s="442"/>
      <c r="C11" s="443"/>
      <c r="D11" s="453">
        <v>0</v>
      </c>
      <c r="E11" s="442"/>
      <c r="F11" s="339"/>
      <c r="G11" s="222"/>
      <c r="H11" s="222"/>
      <c r="I11" s="224"/>
    </row>
    <row r="12" spans="1:9" ht="15" customHeight="1">
      <c r="A12" s="241"/>
      <c r="B12" s="442"/>
      <c r="C12" s="443"/>
      <c r="D12" s="453">
        <v>0</v>
      </c>
      <c r="E12" s="442"/>
      <c r="F12" s="339"/>
      <c r="G12" s="222"/>
      <c r="H12" s="222"/>
      <c r="I12" s="224"/>
    </row>
    <row r="13" spans="1:9" ht="15" customHeight="1">
      <c r="A13" s="241"/>
      <c r="B13" s="442"/>
      <c r="C13" s="443"/>
      <c r="D13" s="453">
        <v>0</v>
      </c>
      <c r="E13" s="442"/>
      <c r="F13" s="339"/>
      <c r="G13" s="222"/>
      <c r="H13" s="222"/>
      <c r="I13" s="224"/>
    </row>
    <row r="14" spans="1:9" ht="15" customHeight="1">
      <c r="A14" s="241"/>
      <c r="B14" s="442"/>
      <c r="C14" s="443"/>
      <c r="D14" s="453">
        <v>0</v>
      </c>
      <c r="E14" s="442"/>
      <c r="F14" s="339"/>
      <c r="G14" s="222"/>
      <c r="H14" s="222"/>
      <c r="I14" s="224"/>
    </row>
    <row r="15" spans="1:9" ht="15" customHeight="1">
      <c r="A15" s="241"/>
      <c r="B15" s="442"/>
      <c r="C15" s="443"/>
      <c r="D15" s="453">
        <v>0</v>
      </c>
      <c r="E15" s="442"/>
      <c r="F15" s="339"/>
      <c r="G15" s="222"/>
      <c r="H15" s="222"/>
      <c r="I15" s="224"/>
    </row>
    <row r="16" spans="1:9" ht="15" customHeight="1">
      <c r="A16" s="241"/>
      <c r="B16" s="442"/>
      <c r="C16" s="443"/>
      <c r="D16" s="453">
        <v>0</v>
      </c>
      <c r="E16" s="442"/>
      <c r="F16" s="339"/>
      <c r="G16" s="222"/>
      <c r="H16" s="222"/>
      <c r="I16" s="224"/>
    </row>
    <row r="17" spans="1:9" ht="15" customHeight="1">
      <c r="A17" s="454"/>
      <c r="B17" s="455"/>
      <c r="C17" s="443"/>
      <c r="D17" s="453">
        <v>0</v>
      </c>
      <c r="E17" s="442"/>
      <c r="F17" s="339"/>
      <c r="G17" s="222"/>
      <c r="H17" s="222"/>
      <c r="I17" s="224"/>
    </row>
    <row r="18" spans="1:9" ht="15" customHeight="1">
      <c r="A18" s="454"/>
      <c r="B18" s="455"/>
      <c r="C18" s="443"/>
      <c r="D18" s="453">
        <v>0</v>
      </c>
      <c r="E18" s="442"/>
      <c r="F18" s="339"/>
      <c r="G18" s="222"/>
      <c r="H18" s="222"/>
      <c r="I18" s="224"/>
    </row>
    <row r="19" spans="1:9" ht="15" customHeight="1">
      <c r="A19" s="454"/>
      <c r="B19" s="455"/>
      <c r="C19" s="443"/>
      <c r="D19" s="453">
        <v>0</v>
      </c>
      <c r="E19" s="442"/>
      <c r="F19" s="339"/>
      <c r="G19" s="222"/>
      <c r="H19" s="222"/>
      <c r="I19" s="224"/>
    </row>
    <row r="20" spans="1:9" ht="15" customHeight="1">
      <c r="A20" s="454"/>
      <c r="B20" s="455"/>
      <c r="C20" s="443"/>
      <c r="D20" s="453">
        <v>0</v>
      </c>
      <c r="E20" s="442"/>
      <c r="F20" s="339"/>
      <c r="G20" s="222"/>
      <c r="H20" s="222"/>
      <c r="I20" s="224"/>
    </row>
    <row r="21" spans="1:9" ht="15" customHeight="1">
      <c r="A21" s="454"/>
      <c r="B21" s="455"/>
      <c r="C21" s="443"/>
      <c r="D21" s="453">
        <v>0</v>
      </c>
      <c r="E21" s="442"/>
      <c r="F21" s="339"/>
      <c r="G21" s="222"/>
      <c r="H21" s="222"/>
      <c r="I21" s="224"/>
    </row>
    <row r="22" spans="1:9" ht="15" customHeight="1">
      <c r="A22" s="454"/>
      <c r="B22" s="455"/>
      <c r="C22" s="443"/>
      <c r="D22" s="453">
        <v>0</v>
      </c>
      <c r="E22" s="442"/>
      <c r="F22" s="339"/>
      <c r="G22" s="222"/>
      <c r="H22" s="222"/>
      <c r="I22" s="224"/>
    </row>
    <row r="23" spans="1:9" ht="15" customHeight="1">
      <c r="A23" s="454"/>
      <c r="B23" s="455"/>
      <c r="C23" s="443"/>
      <c r="D23" s="453">
        <v>0</v>
      </c>
      <c r="E23" s="442"/>
      <c r="F23" s="339"/>
      <c r="G23" s="222"/>
      <c r="H23" s="222"/>
      <c r="I23" s="224"/>
    </row>
    <row r="24" spans="1:9" ht="15" customHeight="1">
      <c r="A24" s="454"/>
      <c r="B24" s="455"/>
      <c r="C24" s="443"/>
      <c r="D24" s="453">
        <v>0</v>
      </c>
      <c r="E24" s="442"/>
      <c r="F24" s="339"/>
      <c r="G24" s="222"/>
      <c r="H24" s="222"/>
      <c r="I24" s="224"/>
    </row>
    <row r="25" spans="1:9" ht="15" customHeight="1">
      <c r="A25" s="454"/>
      <c r="B25" s="455"/>
      <c r="C25" s="443"/>
      <c r="D25" s="453">
        <v>0</v>
      </c>
      <c r="E25" s="442"/>
      <c r="F25" s="339"/>
      <c r="G25" s="222"/>
      <c r="H25" s="222"/>
      <c r="I25" s="224"/>
    </row>
    <row r="26" spans="1:9" ht="15" customHeight="1">
      <c r="A26" s="454"/>
      <c r="B26" s="455"/>
      <c r="C26" s="443"/>
      <c r="D26" s="453">
        <v>0</v>
      </c>
      <c r="E26" s="442"/>
      <c r="F26" s="339"/>
      <c r="G26" s="222"/>
      <c r="H26" s="222"/>
      <c r="I26" s="224"/>
    </row>
    <row r="27" spans="1:9" ht="15" customHeight="1">
      <c r="A27" s="454"/>
      <c r="B27" s="455"/>
      <c r="C27" s="443"/>
      <c r="D27" s="453">
        <v>0</v>
      </c>
      <c r="E27" s="442"/>
      <c r="F27" s="339"/>
      <c r="G27" s="222"/>
      <c r="H27" s="222"/>
      <c r="I27" s="224"/>
    </row>
    <row r="28" spans="1:9" ht="15" customHeight="1">
      <c r="A28" s="454"/>
      <c r="B28" s="455"/>
      <c r="C28" s="443"/>
      <c r="D28" s="453">
        <v>0</v>
      </c>
      <c r="E28" s="442"/>
      <c r="F28" s="339"/>
      <c r="G28" s="222"/>
      <c r="H28" s="222"/>
      <c r="I28" s="224"/>
    </row>
    <row r="29" spans="1:9" ht="15" customHeight="1">
      <c r="A29" s="454"/>
      <c r="B29" s="455"/>
      <c r="C29" s="443"/>
      <c r="D29" s="453">
        <v>0</v>
      </c>
      <c r="E29" s="442"/>
      <c r="F29" s="339"/>
      <c r="G29" s="222"/>
      <c r="H29" s="222"/>
      <c r="I29" s="224"/>
    </row>
    <row r="30" spans="1:9" ht="15" customHeight="1">
      <c r="A30" s="454"/>
      <c r="B30" s="455"/>
      <c r="C30" s="443"/>
      <c r="D30" s="453">
        <v>0</v>
      </c>
      <c r="E30" s="442"/>
      <c r="F30" s="339"/>
      <c r="G30" s="222"/>
      <c r="H30" s="222"/>
      <c r="I30" s="224"/>
    </row>
    <row r="31" spans="1:9" ht="15" customHeight="1">
      <c r="A31" s="241"/>
      <c r="B31" s="442"/>
      <c r="C31" s="443"/>
      <c r="D31" s="453">
        <v>0</v>
      </c>
      <c r="E31" s="442"/>
      <c r="F31" s="339"/>
      <c r="G31" s="222"/>
      <c r="H31" s="222"/>
      <c r="I31" s="224"/>
    </row>
    <row r="32" spans="1:9" ht="15" customHeight="1">
      <c r="A32" s="241"/>
      <c r="B32" s="442"/>
      <c r="C32" s="443"/>
      <c r="D32" s="453">
        <v>0</v>
      </c>
      <c r="E32" s="442"/>
      <c r="F32" s="339"/>
      <c r="G32" s="222"/>
      <c r="H32" s="222"/>
      <c r="I32" s="224"/>
    </row>
    <row r="33" spans="1:9" ht="15" customHeight="1">
      <c r="A33" s="241"/>
      <c r="B33" s="442"/>
      <c r="C33" s="443"/>
      <c r="D33" s="453">
        <v>0</v>
      </c>
      <c r="E33" s="442"/>
      <c r="F33" s="339"/>
      <c r="G33" s="222"/>
      <c r="H33" s="222"/>
      <c r="I33" s="224"/>
    </row>
    <row r="34" spans="1:9" ht="15" customHeight="1">
      <c r="A34" s="241"/>
      <c r="B34" s="442"/>
      <c r="C34" s="443"/>
      <c r="D34" s="453">
        <v>0</v>
      </c>
      <c r="E34" s="442"/>
      <c r="F34" s="339"/>
      <c r="G34" s="222"/>
      <c r="H34" s="222"/>
      <c r="I34" s="224"/>
    </row>
    <row r="35" spans="1:9" ht="15" customHeight="1">
      <c r="A35" s="241"/>
      <c r="B35" s="442"/>
      <c r="C35" s="443"/>
      <c r="D35" s="453">
        <v>0</v>
      </c>
      <c r="E35" s="442"/>
      <c r="F35" s="339"/>
      <c r="G35" s="222"/>
      <c r="H35" s="222"/>
      <c r="I35" s="224"/>
    </row>
    <row r="36" spans="1:9" ht="15" customHeight="1">
      <c r="A36" s="241"/>
      <c r="B36" s="442"/>
      <c r="C36" s="443"/>
      <c r="D36" s="453">
        <v>0</v>
      </c>
      <c r="E36" s="442"/>
      <c r="F36" s="339"/>
      <c r="G36" s="222"/>
      <c r="H36" s="222"/>
      <c r="I36" s="224"/>
    </row>
    <row r="37" spans="1:9" ht="15" customHeight="1">
      <c r="A37" s="241"/>
      <c r="B37" s="442"/>
      <c r="C37" s="443"/>
      <c r="D37" s="453">
        <v>0</v>
      </c>
      <c r="E37" s="442"/>
      <c r="F37" s="339"/>
      <c r="G37" s="222"/>
      <c r="H37" s="222"/>
      <c r="I37" s="224"/>
    </row>
    <row r="38" spans="1:9" ht="15" customHeight="1">
      <c r="A38" s="241"/>
      <c r="B38" s="442"/>
      <c r="C38" s="443"/>
      <c r="D38" s="453">
        <v>0</v>
      </c>
      <c r="E38" s="442"/>
      <c r="F38" s="339"/>
      <c r="G38" s="222"/>
      <c r="H38" s="222"/>
      <c r="I38" s="224"/>
    </row>
    <row r="39" spans="1:9" ht="15" customHeight="1">
      <c r="A39" s="241"/>
      <c r="B39" s="442"/>
      <c r="C39" s="443"/>
      <c r="D39" s="453">
        <v>0</v>
      </c>
      <c r="E39" s="442"/>
      <c r="F39" s="339"/>
      <c r="G39" s="222"/>
      <c r="H39" s="222"/>
      <c r="I39" s="224"/>
    </row>
    <row r="40" spans="1:9" ht="15" customHeight="1">
      <c r="A40" s="241"/>
      <c r="B40" s="442"/>
      <c r="C40" s="443"/>
      <c r="D40" s="453">
        <v>0</v>
      </c>
      <c r="E40" s="442"/>
      <c r="F40" s="339"/>
      <c r="G40" s="222"/>
      <c r="H40" s="222"/>
      <c r="I40" s="224"/>
    </row>
    <row r="41" spans="1:9" ht="15" customHeight="1">
      <c r="A41" s="241"/>
      <c r="B41" s="442"/>
      <c r="C41" s="443"/>
      <c r="D41" s="453">
        <v>0</v>
      </c>
      <c r="E41" s="442"/>
      <c r="F41" s="339"/>
      <c r="G41" s="222"/>
      <c r="H41" s="222"/>
      <c r="I41" s="224"/>
    </row>
    <row r="42" spans="1:9" ht="15" customHeight="1">
      <c r="A42" s="241"/>
      <c r="B42" s="442"/>
      <c r="C42" s="443"/>
      <c r="D42" s="453">
        <v>0</v>
      </c>
      <c r="E42" s="442"/>
      <c r="F42" s="339"/>
      <c r="G42" s="222"/>
      <c r="H42" s="222"/>
      <c r="I42" s="224"/>
    </row>
    <row r="43" spans="1:9" ht="15.75" customHeight="1">
      <c r="A43" s="445"/>
      <c r="B43" s="446"/>
      <c r="C43" s="447"/>
      <c r="D43" s="448"/>
      <c r="E43" s="449"/>
      <c r="F43" s="339"/>
      <c r="G43" s="222"/>
      <c r="H43" s="222"/>
      <c r="I43" s="224"/>
    </row>
    <row r="44" spans="1:9" ht="15" customHeight="1">
      <c r="A44" s="47"/>
      <c r="B44" s="456"/>
      <c r="C44" s="689"/>
      <c r="D44" s="690"/>
      <c r="E44" s="690"/>
      <c r="F44" s="222"/>
      <c r="G44" s="222"/>
      <c r="H44" s="222"/>
      <c r="I44" s="224"/>
    </row>
    <row r="45" spans="1:9" ht="15" customHeight="1">
      <c r="A45" s="272"/>
      <c r="B45" s="274"/>
      <c r="C45" s="274"/>
      <c r="D45" s="274"/>
      <c r="E45" s="457"/>
      <c r="F45" s="457"/>
      <c r="G45" s="274"/>
      <c r="H45" s="274"/>
      <c r="I45" s="276"/>
    </row>
  </sheetData>
  <mergeCells count="6">
    <mergeCell ref="C44:E44"/>
    <mergeCell ref="B3:E3"/>
    <mergeCell ref="A7:B7"/>
    <mergeCell ref="C4:D4"/>
    <mergeCell ref="B1:E1"/>
    <mergeCell ref="B2:E2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5"/>
  <sheetViews>
    <sheetView showGridLines="0" workbookViewId="0"/>
  </sheetViews>
  <sheetFormatPr baseColWidth="10" defaultColWidth="10.85546875" defaultRowHeight="12" customHeight="1"/>
  <cols>
    <col min="1" max="1" width="4.28515625" style="60" customWidth="1"/>
    <col min="2" max="2" width="24.28515625" style="60" customWidth="1"/>
    <col min="3" max="3" width="23.7109375" style="60" customWidth="1"/>
    <col min="4" max="5" width="20.42578125" style="60" customWidth="1"/>
    <col min="6" max="6" width="7.7109375" style="60" customWidth="1"/>
    <col min="7" max="7" width="27.140625" style="60" customWidth="1"/>
    <col min="8" max="8" width="33.85546875" style="60" customWidth="1"/>
    <col min="9" max="10" width="20.42578125" style="60" customWidth="1"/>
    <col min="11" max="11" width="4.28515625" style="60" customWidth="1"/>
    <col min="12" max="256" width="10.85546875" style="60" customWidth="1"/>
  </cols>
  <sheetData>
    <row r="1" spans="1:11" ht="12.75" customHeight="1">
      <c r="A1" s="2"/>
      <c r="B1" s="61"/>
      <c r="C1" s="499" t="s">
        <v>70</v>
      </c>
      <c r="D1" s="500"/>
      <c r="E1" s="500"/>
      <c r="F1" s="500"/>
      <c r="G1" s="500"/>
      <c r="H1" s="500"/>
      <c r="I1" s="500"/>
      <c r="J1" s="61"/>
      <c r="K1" s="62"/>
    </row>
    <row r="2" spans="1:11" ht="12.75" customHeight="1">
      <c r="A2" s="5"/>
      <c r="B2" s="8"/>
      <c r="C2" s="468" t="s">
        <v>71</v>
      </c>
      <c r="D2" s="469"/>
      <c r="E2" s="469"/>
      <c r="F2" s="469"/>
      <c r="G2" s="469"/>
      <c r="H2" s="469"/>
      <c r="I2" s="469"/>
      <c r="J2" s="8"/>
      <c r="K2" s="63"/>
    </row>
    <row r="3" spans="1:11" ht="12.75" customHeight="1">
      <c r="A3" s="5"/>
      <c r="B3" s="8"/>
      <c r="C3" s="468" t="s">
        <v>72</v>
      </c>
      <c r="D3" s="469"/>
      <c r="E3" s="469"/>
      <c r="F3" s="469"/>
      <c r="G3" s="469"/>
      <c r="H3" s="469"/>
      <c r="I3" s="469"/>
      <c r="J3" s="8"/>
      <c r="K3" s="63"/>
    </row>
    <row r="4" spans="1:11" ht="12.75" customHeight="1">
      <c r="A4" s="5"/>
      <c r="B4" s="8"/>
      <c r="C4" s="468" t="s">
        <v>2</v>
      </c>
      <c r="D4" s="469"/>
      <c r="E4" s="469"/>
      <c r="F4" s="469"/>
      <c r="G4" s="469"/>
      <c r="H4" s="469"/>
      <c r="I4" s="469"/>
      <c r="J4" s="8"/>
      <c r="K4" s="63"/>
    </row>
    <row r="5" spans="1:11" ht="8.1" customHeight="1">
      <c r="A5" s="12"/>
      <c r="B5" s="9"/>
      <c r="C5" s="9"/>
      <c r="D5" s="9"/>
      <c r="E5" s="9"/>
      <c r="F5" s="9"/>
      <c r="G5" s="9"/>
      <c r="H5" s="9"/>
      <c r="I5" s="6"/>
      <c r="J5" s="6"/>
      <c r="K5" s="7"/>
    </row>
    <row r="6" spans="1:11" ht="16.5" customHeight="1">
      <c r="A6" s="12"/>
      <c r="B6" s="13" t="s">
        <v>3</v>
      </c>
      <c r="C6" s="501" t="s">
        <v>4</v>
      </c>
      <c r="D6" s="502"/>
      <c r="E6" s="502"/>
      <c r="F6" s="502"/>
      <c r="G6" s="502"/>
      <c r="H6" s="502"/>
      <c r="I6" s="502"/>
      <c r="J6" s="19"/>
      <c r="K6" s="7"/>
    </row>
    <row r="7" spans="1:11" ht="8.1" customHeight="1">
      <c r="A7" s="12"/>
      <c r="B7" s="9"/>
      <c r="C7" s="64"/>
      <c r="D7" s="64"/>
      <c r="E7" s="64"/>
      <c r="F7" s="64"/>
      <c r="G7" s="48"/>
      <c r="H7" s="48"/>
      <c r="I7" s="48"/>
      <c r="J7" s="48"/>
      <c r="K7" s="7"/>
    </row>
    <row r="8" spans="1:11" ht="8.1" customHeight="1">
      <c r="A8" s="65"/>
      <c r="B8" s="52"/>
      <c r="C8" s="52"/>
      <c r="D8" s="52"/>
      <c r="E8" s="52"/>
      <c r="F8" s="52"/>
      <c r="G8" s="21"/>
      <c r="H8" s="21"/>
      <c r="I8" s="21"/>
      <c r="J8" s="21"/>
      <c r="K8" s="66"/>
    </row>
    <row r="9" spans="1:11" ht="20.100000000000001" customHeight="1">
      <c r="A9" s="67"/>
      <c r="B9" s="495" t="s">
        <v>73</v>
      </c>
      <c r="C9" s="496"/>
      <c r="D9" s="69">
        <v>2017</v>
      </c>
      <c r="E9" s="69">
        <v>2016</v>
      </c>
      <c r="F9" s="68"/>
      <c r="G9" s="495" t="s">
        <v>73</v>
      </c>
      <c r="H9" s="496"/>
      <c r="I9" s="69">
        <v>2017</v>
      </c>
      <c r="J9" s="69">
        <v>2016</v>
      </c>
      <c r="K9" s="70"/>
    </row>
    <row r="10" spans="1:11" ht="8.1" customHeight="1">
      <c r="A10" s="71"/>
      <c r="B10" s="17"/>
      <c r="C10" s="17"/>
      <c r="D10" s="48"/>
      <c r="E10" s="48"/>
      <c r="F10" s="48"/>
      <c r="G10" s="48"/>
      <c r="H10" s="48"/>
      <c r="I10" s="48"/>
      <c r="J10" s="48"/>
      <c r="K10" s="72"/>
    </row>
    <row r="11" spans="1:11" ht="12.75" customHeight="1">
      <c r="A11" s="26"/>
      <c r="B11" s="497" t="s">
        <v>74</v>
      </c>
      <c r="C11" s="498"/>
      <c r="D11" s="33"/>
      <c r="E11" s="33"/>
      <c r="F11" s="6"/>
      <c r="G11" s="497" t="s">
        <v>75</v>
      </c>
      <c r="H11" s="498"/>
      <c r="I11" s="33"/>
      <c r="J11" s="33"/>
      <c r="K11" s="28"/>
    </row>
    <row r="12" spans="1:11" ht="12.75" customHeight="1">
      <c r="A12" s="73"/>
      <c r="B12" s="479" t="s">
        <v>76</v>
      </c>
      <c r="C12" s="480"/>
      <c r="D12" s="10">
        <f>SUM(D13:D20)</f>
        <v>2787788.11</v>
      </c>
      <c r="E12" s="10">
        <f>SUM(E13:E20)</f>
        <v>2401524.16</v>
      </c>
      <c r="F12" s="6"/>
      <c r="G12" s="497" t="s">
        <v>77</v>
      </c>
      <c r="H12" s="498"/>
      <c r="I12" s="10">
        <f>SUM(I13:I15)</f>
        <v>2959127.6900000004</v>
      </c>
      <c r="J12" s="10">
        <f>SUM(J13:J15)</f>
        <v>3454641.37</v>
      </c>
      <c r="K12" s="28"/>
    </row>
    <row r="13" spans="1:11" ht="15" customHeight="1">
      <c r="A13" s="74"/>
      <c r="B13" s="473" t="s">
        <v>78</v>
      </c>
      <c r="C13" s="474"/>
      <c r="D13" s="37">
        <v>0</v>
      </c>
      <c r="E13" s="37">
        <v>0</v>
      </c>
      <c r="F13" s="6"/>
      <c r="G13" s="473" t="s">
        <v>79</v>
      </c>
      <c r="H13" s="474"/>
      <c r="I13" s="37">
        <v>1896373.07</v>
      </c>
      <c r="J13" s="37">
        <v>2133525.4900000002</v>
      </c>
      <c r="K13" s="28"/>
    </row>
    <row r="14" spans="1:11" ht="15" customHeight="1">
      <c r="A14" s="74"/>
      <c r="B14" s="473" t="s">
        <v>80</v>
      </c>
      <c r="C14" s="474"/>
      <c r="D14" s="37">
        <v>0</v>
      </c>
      <c r="E14" s="37">
        <v>0</v>
      </c>
      <c r="F14" s="6"/>
      <c r="G14" s="473" t="s">
        <v>81</v>
      </c>
      <c r="H14" s="474"/>
      <c r="I14" s="37">
        <v>536957.59</v>
      </c>
      <c r="J14" s="37">
        <v>660327.52</v>
      </c>
      <c r="K14" s="28"/>
    </row>
    <row r="15" spans="1:11" ht="12" customHeight="1">
      <c r="A15" s="74"/>
      <c r="B15" s="473" t="s">
        <v>82</v>
      </c>
      <c r="C15" s="474"/>
      <c r="D15" s="37">
        <v>0</v>
      </c>
      <c r="E15" s="37">
        <v>0</v>
      </c>
      <c r="F15" s="6"/>
      <c r="G15" s="473" t="s">
        <v>83</v>
      </c>
      <c r="H15" s="474"/>
      <c r="I15" s="37">
        <v>525797.03</v>
      </c>
      <c r="J15" s="37">
        <v>660788.36</v>
      </c>
      <c r="K15" s="28"/>
    </row>
    <row r="16" spans="1:11" ht="12.75" customHeight="1">
      <c r="A16" s="74"/>
      <c r="B16" s="473" t="s">
        <v>84</v>
      </c>
      <c r="C16" s="474"/>
      <c r="D16" s="37">
        <v>0</v>
      </c>
      <c r="E16" s="37">
        <v>0</v>
      </c>
      <c r="F16" s="6"/>
      <c r="G16" s="32"/>
      <c r="H16" s="6"/>
      <c r="I16" s="43"/>
      <c r="J16" s="43"/>
      <c r="K16" s="28"/>
    </row>
    <row r="17" spans="1:11" ht="12.75" customHeight="1">
      <c r="A17" s="74"/>
      <c r="B17" s="473" t="s">
        <v>85</v>
      </c>
      <c r="C17" s="474"/>
      <c r="D17" s="37">
        <v>0</v>
      </c>
      <c r="E17" s="37">
        <v>0</v>
      </c>
      <c r="F17" s="6"/>
      <c r="G17" s="497" t="s">
        <v>86</v>
      </c>
      <c r="H17" s="498"/>
      <c r="I17" s="10">
        <f>SUM(I18:I26)</f>
        <v>0</v>
      </c>
      <c r="J17" s="10">
        <f>SUM(J18:J26)</f>
        <v>0</v>
      </c>
      <c r="K17" s="28"/>
    </row>
    <row r="18" spans="1:11" ht="15" customHeight="1">
      <c r="A18" s="74"/>
      <c r="B18" s="473" t="s">
        <v>87</v>
      </c>
      <c r="C18" s="474"/>
      <c r="D18" s="37">
        <v>0</v>
      </c>
      <c r="E18" s="37">
        <v>0</v>
      </c>
      <c r="F18" s="6"/>
      <c r="G18" s="473" t="s">
        <v>88</v>
      </c>
      <c r="H18" s="474"/>
      <c r="I18" s="37">
        <v>0</v>
      </c>
      <c r="J18" s="37">
        <v>0</v>
      </c>
      <c r="K18" s="28"/>
    </row>
    <row r="19" spans="1:11" ht="15" customHeight="1">
      <c r="A19" s="74"/>
      <c r="B19" s="473" t="s">
        <v>89</v>
      </c>
      <c r="C19" s="474"/>
      <c r="D19" s="37">
        <v>2787788.11</v>
      </c>
      <c r="E19" s="37">
        <v>2401524.16</v>
      </c>
      <c r="F19" s="6"/>
      <c r="G19" s="473" t="s">
        <v>90</v>
      </c>
      <c r="H19" s="474"/>
      <c r="I19" s="37">
        <v>0</v>
      </c>
      <c r="J19" s="37">
        <v>0</v>
      </c>
      <c r="K19" s="28"/>
    </row>
    <row r="20" spans="1:11" ht="52.5" customHeight="1">
      <c r="A20" s="74"/>
      <c r="B20" s="477" t="s">
        <v>91</v>
      </c>
      <c r="C20" s="478"/>
      <c r="D20" s="37">
        <v>0</v>
      </c>
      <c r="E20" s="37">
        <v>0</v>
      </c>
      <c r="F20" s="6"/>
      <c r="G20" s="473" t="s">
        <v>92</v>
      </c>
      <c r="H20" s="474"/>
      <c r="I20" s="37">
        <v>0</v>
      </c>
      <c r="J20" s="37">
        <v>0</v>
      </c>
      <c r="K20" s="28"/>
    </row>
    <row r="21" spans="1:11" ht="12.75" customHeight="1">
      <c r="A21" s="73"/>
      <c r="B21" s="32"/>
      <c r="C21" s="6"/>
      <c r="D21" s="43"/>
      <c r="E21" s="43"/>
      <c r="F21" s="6"/>
      <c r="G21" s="473" t="s">
        <v>93</v>
      </c>
      <c r="H21" s="474"/>
      <c r="I21" s="37">
        <v>0</v>
      </c>
      <c r="J21" s="37">
        <v>0</v>
      </c>
      <c r="K21" s="28"/>
    </row>
    <row r="22" spans="1:11" ht="41.25" customHeight="1">
      <c r="A22" s="73"/>
      <c r="B22" s="479" t="s">
        <v>94</v>
      </c>
      <c r="C22" s="480"/>
      <c r="D22" s="10">
        <f>SUM(D23:D24)</f>
        <v>832617</v>
      </c>
      <c r="E22" s="10">
        <f>SUM(E23:E24)</f>
        <v>860724</v>
      </c>
      <c r="F22" s="6"/>
      <c r="G22" s="473" t="s">
        <v>95</v>
      </c>
      <c r="H22" s="474"/>
      <c r="I22" s="37">
        <v>0</v>
      </c>
      <c r="J22" s="37">
        <v>0</v>
      </c>
      <c r="K22" s="28"/>
    </row>
    <row r="23" spans="1:11" ht="24" customHeight="1">
      <c r="A23" s="74"/>
      <c r="B23" s="473" t="s">
        <v>96</v>
      </c>
      <c r="C23" s="474"/>
      <c r="D23" s="37">
        <v>0</v>
      </c>
      <c r="E23" s="37">
        <v>0</v>
      </c>
      <c r="F23" s="6"/>
      <c r="G23" s="473" t="s">
        <v>97</v>
      </c>
      <c r="H23" s="474"/>
      <c r="I23" s="37">
        <v>0</v>
      </c>
      <c r="J23" s="37">
        <v>0</v>
      </c>
      <c r="K23" s="28"/>
    </row>
    <row r="24" spans="1:11" ht="26.25" customHeight="1">
      <c r="A24" s="74"/>
      <c r="B24" s="473" t="s">
        <v>98</v>
      </c>
      <c r="C24" s="474"/>
      <c r="D24" s="37">
        <v>832617</v>
      </c>
      <c r="E24" s="37">
        <v>860724</v>
      </c>
      <c r="F24" s="6"/>
      <c r="G24" s="473" t="s">
        <v>99</v>
      </c>
      <c r="H24" s="474"/>
      <c r="I24" s="37">
        <v>0</v>
      </c>
      <c r="J24" s="37">
        <v>0</v>
      </c>
      <c r="K24" s="28"/>
    </row>
    <row r="25" spans="1:11" ht="12.75" customHeight="1">
      <c r="A25" s="73"/>
      <c r="B25" s="32"/>
      <c r="C25" s="6"/>
      <c r="D25" s="43"/>
      <c r="E25" s="43"/>
      <c r="F25" s="6"/>
      <c r="G25" s="473" t="s">
        <v>100</v>
      </c>
      <c r="H25" s="474"/>
      <c r="I25" s="37">
        <v>0</v>
      </c>
      <c r="J25" s="37">
        <v>0</v>
      </c>
      <c r="K25" s="28"/>
    </row>
    <row r="26" spans="1:11" ht="12.75" customHeight="1">
      <c r="A26" s="74"/>
      <c r="B26" s="479" t="s">
        <v>101</v>
      </c>
      <c r="C26" s="480"/>
      <c r="D26" s="10">
        <v>0</v>
      </c>
      <c r="E26" s="10">
        <f>SUM(E27:E31)</f>
        <v>0</v>
      </c>
      <c r="F26" s="6"/>
      <c r="G26" s="473" t="s">
        <v>102</v>
      </c>
      <c r="H26" s="474"/>
      <c r="I26" s="37">
        <v>0</v>
      </c>
      <c r="J26" s="37">
        <v>0</v>
      </c>
      <c r="K26" s="28"/>
    </row>
    <row r="27" spans="1:11" ht="12.75" customHeight="1">
      <c r="A27" s="74"/>
      <c r="B27" s="473" t="s">
        <v>103</v>
      </c>
      <c r="C27" s="474"/>
      <c r="D27" s="37">
        <v>0</v>
      </c>
      <c r="E27" s="37">
        <v>0</v>
      </c>
      <c r="F27" s="6"/>
      <c r="G27" s="32"/>
      <c r="H27" s="6"/>
      <c r="I27" s="43"/>
      <c r="J27" s="43"/>
      <c r="K27" s="28"/>
    </row>
    <row r="28" spans="1:11" ht="12.75" customHeight="1">
      <c r="A28" s="74"/>
      <c r="B28" s="473" t="s">
        <v>104</v>
      </c>
      <c r="C28" s="474"/>
      <c r="D28" s="37">
        <v>0</v>
      </c>
      <c r="E28" s="37">
        <v>0</v>
      </c>
      <c r="F28" s="6"/>
      <c r="G28" s="479" t="s">
        <v>96</v>
      </c>
      <c r="H28" s="480"/>
      <c r="I28" s="10">
        <f>SUM(I29:I31)</f>
        <v>0</v>
      </c>
      <c r="J28" s="10">
        <f>SUM(J29:J31)</f>
        <v>0</v>
      </c>
      <c r="K28" s="28"/>
    </row>
    <row r="29" spans="1:11" ht="26.25" customHeight="1">
      <c r="A29" s="74"/>
      <c r="B29" s="477" t="s">
        <v>105</v>
      </c>
      <c r="C29" s="478"/>
      <c r="D29" s="37">
        <v>0</v>
      </c>
      <c r="E29" s="37">
        <v>0</v>
      </c>
      <c r="F29" s="6"/>
      <c r="G29" s="473" t="s">
        <v>106</v>
      </c>
      <c r="H29" s="474"/>
      <c r="I29" s="37">
        <v>0</v>
      </c>
      <c r="J29" s="37">
        <v>0</v>
      </c>
      <c r="K29" s="28"/>
    </row>
    <row r="30" spans="1:11" ht="15" customHeight="1">
      <c r="A30" s="74"/>
      <c r="B30" s="473" t="s">
        <v>107</v>
      </c>
      <c r="C30" s="474"/>
      <c r="D30" s="37">
        <v>0</v>
      </c>
      <c r="E30" s="37">
        <v>0</v>
      </c>
      <c r="F30" s="6"/>
      <c r="G30" s="473" t="s">
        <v>51</v>
      </c>
      <c r="H30" s="474"/>
      <c r="I30" s="37">
        <v>0</v>
      </c>
      <c r="J30" s="37">
        <v>0</v>
      </c>
      <c r="K30" s="28"/>
    </row>
    <row r="31" spans="1:11" ht="15" customHeight="1">
      <c r="A31" s="74"/>
      <c r="B31" s="473" t="s">
        <v>108</v>
      </c>
      <c r="C31" s="474"/>
      <c r="D31" s="37">
        <v>0</v>
      </c>
      <c r="E31" s="37">
        <v>0</v>
      </c>
      <c r="F31" s="6"/>
      <c r="G31" s="473" t="s">
        <v>109</v>
      </c>
      <c r="H31" s="474"/>
      <c r="I31" s="37">
        <v>0</v>
      </c>
      <c r="J31" s="37">
        <v>0</v>
      </c>
      <c r="K31" s="28"/>
    </row>
    <row r="32" spans="1:11" ht="12.75" customHeight="1">
      <c r="A32" s="73"/>
      <c r="B32" s="32"/>
      <c r="C32" s="35"/>
      <c r="D32" s="37"/>
      <c r="E32" s="37"/>
      <c r="F32" s="6"/>
      <c r="G32" s="32"/>
      <c r="H32" s="6"/>
      <c r="I32" s="43"/>
      <c r="J32" s="43"/>
      <c r="K32" s="28"/>
    </row>
    <row r="33" spans="1:11" ht="12.75" customHeight="1">
      <c r="A33" s="75"/>
      <c r="B33" s="475" t="s">
        <v>110</v>
      </c>
      <c r="C33" s="476"/>
      <c r="D33" s="76">
        <f>D12+D22+D26</f>
        <v>3620405.11</v>
      </c>
      <c r="E33" s="76">
        <f>E12+E22+E26</f>
        <v>3262248.16</v>
      </c>
      <c r="F33" s="77"/>
      <c r="G33" s="497" t="s">
        <v>111</v>
      </c>
      <c r="H33" s="498"/>
      <c r="I33" s="10">
        <f>SUM(I34:I38)</f>
        <v>0</v>
      </c>
      <c r="J33" s="10">
        <f>SUM(J34:J38)</f>
        <v>0</v>
      </c>
      <c r="K33" s="28"/>
    </row>
    <row r="34" spans="1:11" ht="12.75" customHeight="1">
      <c r="A34" s="73"/>
      <c r="B34" s="476"/>
      <c r="C34" s="476"/>
      <c r="D34" s="37"/>
      <c r="E34" s="37"/>
      <c r="F34" s="6"/>
      <c r="G34" s="473" t="s">
        <v>112</v>
      </c>
      <c r="H34" s="474"/>
      <c r="I34" s="37">
        <v>0</v>
      </c>
      <c r="J34" s="37">
        <v>0</v>
      </c>
      <c r="K34" s="28"/>
    </row>
    <row r="35" spans="1:11" ht="15" customHeight="1">
      <c r="A35" s="29"/>
      <c r="B35" s="6"/>
      <c r="C35" s="6"/>
      <c r="D35" s="38"/>
      <c r="E35" s="38"/>
      <c r="F35" s="6"/>
      <c r="G35" s="473" t="s">
        <v>113</v>
      </c>
      <c r="H35" s="474"/>
      <c r="I35" s="37">
        <v>0</v>
      </c>
      <c r="J35" s="37">
        <v>0</v>
      </c>
      <c r="K35" s="28"/>
    </row>
    <row r="36" spans="1:11" ht="15" customHeight="1">
      <c r="A36" s="29"/>
      <c r="B36" s="6"/>
      <c r="C36" s="6"/>
      <c r="D36" s="6"/>
      <c r="E36" s="6"/>
      <c r="F36" s="6"/>
      <c r="G36" s="473" t="s">
        <v>114</v>
      </c>
      <c r="H36" s="474"/>
      <c r="I36" s="37">
        <v>0</v>
      </c>
      <c r="J36" s="37">
        <v>0</v>
      </c>
      <c r="K36" s="28"/>
    </row>
    <row r="37" spans="1:11" ht="15" customHeight="1">
      <c r="A37" s="29"/>
      <c r="B37" s="6"/>
      <c r="C37" s="6"/>
      <c r="D37" s="6"/>
      <c r="E37" s="6"/>
      <c r="F37" s="6"/>
      <c r="G37" s="473" t="s">
        <v>115</v>
      </c>
      <c r="H37" s="474"/>
      <c r="I37" s="37">
        <v>0</v>
      </c>
      <c r="J37" s="37">
        <v>0</v>
      </c>
      <c r="K37" s="28"/>
    </row>
    <row r="38" spans="1:11" ht="15" customHeight="1">
      <c r="A38" s="29"/>
      <c r="B38" s="6"/>
      <c r="C38" s="6"/>
      <c r="D38" s="6"/>
      <c r="E38" s="6"/>
      <c r="F38" s="6"/>
      <c r="G38" s="473" t="s">
        <v>116</v>
      </c>
      <c r="H38" s="474"/>
      <c r="I38" s="37">
        <v>0</v>
      </c>
      <c r="J38" s="37">
        <v>0</v>
      </c>
      <c r="K38" s="28"/>
    </row>
    <row r="39" spans="1:11" ht="12.75" customHeight="1">
      <c r="A39" s="29"/>
      <c r="B39" s="6"/>
      <c r="C39" s="6"/>
      <c r="D39" s="6"/>
      <c r="E39" s="6"/>
      <c r="F39" s="6"/>
      <c r="G39" s="32"/>
      <c r="H39" s="6"/>
      <c r="I39" s="43"/>
      <c r="J39" s="43"/>
      <c r="K39" s="28"/>
    </row>
    <row r="40" spans="1:11" ht="12.75" customHeight="1">
      <c r="A40" s="29"/>
      <c r="B40" s="6"/>
      <c r="C40" s="6"/>
      <c r="D40" s="6"/>
      <c r="E40" s="6"/>
      <c r="F40" s="6"/>
      <c r="G40" s="479" t="s">
        <v>117</v>
      </c>
      <c r="H40" s="480"/>
      <c r="I40" s="10">
        <f>SUM(I41:I46)</f>
        <v>0</v>
      </c>
      <c r="J40" s="10">
        <f>SUM(J41:J46)</f>
        <v>0</v>
      </c>
      <c r="K40" s="28"/>
    </row>
    <row r="41" spans="1:11" ht="26.25" customHeight="1">
      <c r="A41" s="29"/>
      <c r="B41" s="6"/>
      <c r="C41" s="6"/>
      <c r="D41" s="6"/>
      <c r="E41" s="6"/>
      <c r="F41" s="6"/>
      <c r="G41" s="477" t="s">
        <v>118</v>
      </c>
      <c r="H41" s="478"/>
      <c r="I41" s="37">
        <v>0</v>
      </c>
      <c r="J41" s="37">
        <v>0</v>
      </c>
      <c r="K41" s="28"/>
    </row>
    <row r="42" spans="1:11" ht="15" customHeight="1">
      <c r="A42" s="29"/>
      <c r="B42" s="6"/>
      <c r="C42" s="6"/>
      <c r="D42" s="6"/>
      <c r="E42" s="6"/>
      <c r="F42" s="6"/>
      <c r="G42" s="473" t="s">
        <v>119</v>
      </c>
      <c r="H42" s="474"/>
      <c r="I42" s="37">
        <v>0</v>
      </c>
      <c r="J42" s="37">
        <v>0</v>
      </c>
      <c r="K42" s="28"/>
    </row>
    <row r="43" spans="1:11" ht="12" customHeight="1">
      <c r="A43" s="29"/>
      <c r="B43" s="6"/>
      <c r="C43" s="6"/>
      <c r="D43" s="6"/>
      <c r="E43" s="6"/>
      <c r="F43" s="6"/>
      <c r="G43" s="473" t="s">
        <v>120</v>
      </c>
      <c r="H43" s="474"/>
      <c r="I43" s="37">
        <v>0</v>
      </c>
      <c r="J43" s="37">
        <v>0</v>
      </c>
      <c r="K43" s="28"/>
    </row>
    <row r="44" spans="1:11" ht="25.5" customHeight="1">
      <c r="A44" s="29"/>
      <c r="B44" s="6"/>
      <c r="C44" s="6"/>
      <c r="D44" s="6"/>
      <c r="E44" s="6"/>
      <c r="F44" s="6"/>
      <c r="G44" s="477" t="s">
        <v>121</v>
      </c>
      <c r="H44" s="478"/>
      <c r="I44" s="37">
        <v>0</v>
      </c>
      <c r="J44" s="37">
        <v>0</v>
      </c>
      <c r="K44" s="28"/>
    </row>
    <row r="45" spans="1:11" ht="15" customHeight="1">
      <c r="A45" s="29"/>
      <c r="B45" s="6"/>
      <c r="C45" s="6"/>
      <c r="D45" s="6"/>
      <c r="E45" s="6"/>
      <c r="F45" s="6"/>
      <c r="G45" s="473" t="s">
        <v>122</v>
      </c>
      <c r="H45" s="474"/>
      <c r="I45" s="37">
        <v>0</v>
      </c>
      <c r="J45" s="37">
        <v>0</v>
      </c>
      <c r="K45" s="28"/>
    </row>
    <row r="46" spans="1:11" ht="15" customHeight="1">
      <c r="A46" s="29"/>
      <c r="B46" s="6"/>
      <c r="C46" s="6"/>
      <c r="D46" s="6"/>
      <c r="E46" s="6"/>
      <c r="F46" s="6"/>
      <c r="G46" s="473" t="s">
        <v>123</v>
      </c>
      <c r="H46" s="474"/>
      <c r="I46" s="37">
        <v>0</v>
      </c>
      <c r="J46" s="37">
        <v>0</v>
      </c>
      <c r="K46" s="28"/>
    </row>
    <row r="47" spans="1:11" ht="12.75" customHeight="1">
      <c r="A47" s="29"/>
      <c r="B47" s="6"/>
      <c r="C47" s="6"/>
      <c r="D47" s="6"/>
      <c r="E47" s="6"/>
      <c r="F47" s="6"/>
      <c r="G47" s="32"/>
      <c r="H47" s="6"/>
      <c r="I47" s="43"/>
      <c r="J47" s="43"/>
      <c r="K47" s="28"/>
    </row>
    <row r="48" spans="1:11" ht="12.75" customHeight="1">
      <c r="A48" s="29"/>
      <c r="B48" s="6"/>
      <c r="C48" s="6"/>
      <c r="D48" s="6"/>
      <c r="E48" s="6"/>
      <c r="F48" s="6"/>
      <c r="G48" s="479" t="s">
        <v>124</v>
      </c>
      <c r="H48" s="480"/>
      <c r="I48" s="10">
        <f>SUM(I49)</f>
        <v>0</v>
      </c>
      <c r="J48" s="10">
        <f>SUM(J49)</f>
        <v>0</v>
      </c>
      <c r="K48" s="28"/>
    </row>
    <row r="49" spans="1:11" ht="15" customHeight="1">
      <c r="A49" s="29"/>
      <c r="B49" s="6"/>
      <c r="C49" s="6"/>
      <c r="D49" s="6"/>
      <c r="E49" s="6"/>
      <c r="F49" s="6"/>
      <c r="G49" s="473" t="s">
        <v>125</v>
      </c>
      <c r="H49" s="474"/>
      <c r="I49" s="37">
        <v>0</v>
      </c>
      <c r="J49" s="37">
        <v>0</v>
      </c>
      <c r="K49" s="28"/>
    </row>
    <row r="50" spans="1:11" ht="12.75" customHeight="1">
      <c r="A50" s="29"/>
      <c r="B50" s="6"/>
      <c r="C50" s="6"/>
      <c r="D50" s="6"/>
      <c r="E50" s="6"/>
      <c r="F50" s="6"/>
      <c r="G50" s="32"/>
      <c r="H50" s="6"/>
      <c r="I50" s="43"/>
      <c r="J50" s="43"/>
      <c r="K50" s="28"/>
    </row>
    <row r="51" spans="1:11" ht="12.75" customHeight="1">
      <c r="A51" s="29"/>
      <c r="B51" s="6"/>
      <c r="C51" s="6"/>
      <c r="D51" s="6"/>
      <c r="E51" s="6"/>
      <c r="F51" s="6"/>
      <c r="G51" s="475" t="s">
        <v>126</v>
      </c>
      <c r="H51" s="476"/>
      <c r="I51" s="76">
        <f>I12+I17+I28+I33+I40+I48</f>
        <v>2959127.6900000004</v>
      </c>
      <c r="J51" s="76">
        <f>J12+J17+J28+J33+J40+J48</f>
        <v>3454641.37</v>
      </c>
      <c r="K51" s="78"/>
    </row>
    <row r="52" spans="1:11" ht="12.75" customHeight="1">
      <c r="A52" s="29"/>
      <c r="B52" s="6"/>
      <c r="C52" s="6"/>
      <c r="D52" s="6"/>
      <c r="E52" s="6"/>
      <c r="F52" s="6"/>
      <c r="G52" s="34"/>
      <c r="H52" s="34"/>
      <c r="I52" s="43"/>
      <c r="J52" s="43"/>
      <c r="K52" s="78"/>
    </row>
    <row r="53" spans="1:11" ht="12.75" customHeight="1">
      <c r="A53" s="29"/>
      <c r="B53" s="6"/>
      <c r="C53" s="6"/>
      <c r="D53" s="6"/>
      <c r="E53" s="6"/>
      <c r="F53" s="6"/>
      <c r="G53" s="503" t="s">
        <v>127</v>
      </c>
      <c r="H53" s="504"/>
      <c r="I53" s="76">
        <f>D33-I51</f>
        <v>661277.41999999946</v>
      </c>
      <c r="J53" s="76">
        <f>E33-J51</f>
        <v>-192393.20999999996</v>
      </c>
      <c r="K53" s="78"/>
    </row>
    <row r="54" spans="1:11" ht="8.1" customHeight="1">
      <c r="A54" s="45"/>
      <c r="B54" s="21"/>
      <c r="C54" s="21"/>
      <c r="D54" s="21"/>
      <c r="E54" s="21"/>
      <c r="F54" s="21"/>
      <c r="G54" s="21"/>
      <c r="H54" s="21"/>
      <c r="I54" s="21"/>
      <c r="J54" s="21"/>
      <c r="K54" s="46"/>
    </row>
    <row r="55" spans="1:11" ht="8.1" customHeight="1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79"/>
    </row>
    <row r="56" spans="1:11" ht="8.1" customHeight="1">
      <c r="A56" s="50"/>
      <c r="B56" s="21"/>
      <c r="C56" s="21"/>
      <c r="D56" s="51"/>
      <c r="E56" s="51"/>
      <c r="F56" s="21"/>
      <c r="G56" s="21"/>
      <c r="H56" s="21"/>
      <c r="I56" s="51"/>
      <c r="J56" s="51"/>
      <c r="K56" s="66"/>
    </row>
    <row r="57" spans="1:11" ht="8.1" customHeight="1">
      <c r="A57" s="47"/>
      <c r="B57" s="48"/>
      <c r="C57" s="48"/>
      <c r="D57" s="49"/>
      <c r="E57" s="49"/>
      <c r="F57" s="48"/>
      <c r="G57" s="48"/>
      <c r="H57" s="48"/>
      <c r="I57" s="49"/>
      <c r="J57" s="49"/>
      <c r="K57" s="79"/>
    </row>
    <row r="58" spans="1:11" ht="15" customHeight="1">
      <c r="A58" s="5"/>
      <c r="B58" s="489" t="s">
        <v>65</v>
      </c>
      <c r="C58" s="490"/>
      <c r="D58" s="490"/>
      <c r="E58" s="490"/>
      <c r="F58" s="490"/>
      <c r="G58" s="490"/>
      <c r="H58" s="490"/>
      <c r="I58" s="490"/>
      <c r="J58" s="490"/>
      <c r="K58" s="7"/>
    </row>
    <row r="59" spans="1:11" ht="9.75" customHeight="1">
      <c r="A59" s="5"/>
      <c r="B59" s="6"/>
      <c r="C59" s="6"/>
      <c r="D59" s="38"/>
      <c r="E59" s="38"/>
      <c r="F59" s="6"/>
      <c r="G59" s="6"/>
      <c r="H59" s="6"/>
      <c r="I59" s="38"/>
      <c r="J59" s="38"/>
      <c r="K59" s="7"/>
    </row>
    <row r="60" spans="1:11" ht="30" customHeight="1">
      <c r="A60" s="5"/>
      <c r="B60" s="6"/>
      <c r="C60" s="488"/>
      <c r="D60" s="488"/>
      <c r="E60" s="38"/>
      <c r="F60" s="6"/>
      <c r="G60" s="488"/>
      <c r="H60" s="488"/>
      <c r="I60" s="38"/>
      <c r="J60" s="38"/>
      <c r="K60" s="7"/>
    </row>
    <row r="61" spans="1:11" ht="14.1" customHeight="1">
      <c r="A61" s="5"/>
      <c r="B61" s="53"/>
      <c r="C61" s="493" t="s">
        <v>66</v>
      </c>
      <c r="D61" s="494"/>
      <c r="E61" s="38"/>
      <c r="F61" s="38"/>
      <c r="G61" s="493" t="s">
        <v>67</v>
      </c>
      <c r="H61" s="494"/>
      <c r="I61" s="8"/>
      <c r="J61" s="38"/>
      <c r="K61" s="7"/>
    </row>
    <row r="62" spans="1:11" ht="14.1" customHeight="1">
      <c r="A62" s="5"/>
      <c r="B62" s="80"/>
      <c r="C62" s="486" t="s">
        <v>68</v>
      </c>
      <c r="D62" s="487"/>
      <c r="E62" s="38"/>
      <c r="F62" s="38"/>
      <c r="G62" s="486" t="s">
        <v>69</v>
      </c>
      <c r="H62" s="487"/>
      <c r="I62" s="8"/>
      <c r="J62" s="38"/>
      <c r="K62" s="7"/>
    </row>
    <row r="63" spans="1:11" ht="9.9499999999999993" customHeight="1">
      <c r="A63" s="5"/>
      <c r="B63" s="6"/>
      <c r="C63" s="3"/>
      <c r="D63" s="81"/>
      <c r="E63" s="6"/>
      <c r="F63" s="6"/>
      <c r="G63" s="3"/>
      <c r="H63" s="3"/>
      <c r="I63" s="6"/>
      <c r="J63" s="6"/>
      <c r="K63" s="7"/>
    </row>
    <row r="64" spans="1:11" ht="15" customHeight="1">
      <c r="A64" s="5"/>
      <c r="B64" s="6"/>
      <c r="C64" s="6"/>
      <c r="D64" s="40"/>
      <c r="E64" s="6"/>
      <c r="F64" s="6"/>
      <c r="G64" s="6"/>
      <c r="H64" s="6"/>
      <c r="I64" s="6"/>
      <c r="J64" s="6"/>
      <c r="K64" s="7"/>
    </row>
    <row r="65" spans="1:11" ht="15" customHeight="1">
      <c r="A65" s="54"/>
      <c r="B65" s="58"/>
      <c r="C65" s="58"/>
      <c r="D65" s="82"/>
      <c r="E65" s="58"/>
      <c r="F65" s="58"/>
      <c r="G65" s="58"/>
      <c r="H65" s="58"/>
      <c r="I65" s="58"/>
      <c r="J65" s="58"/>
      <c r="K65" s="59"/>
    </row>
  </sheetData>
  <mergeCells count="71">
    <mergeCell ref="C61:D61"/>
    <mergeCell ref="B19:C19"/>
    <mergeCell ref="G46:H46"/>
    <mergeCell ref="C62:D62"/>
    <mergeCell ref="G48:H48"/>
    <mergeCell ref="G37:H37"/>
    <mergeCell ref="G60:H60"/>
    <mergeCell ref="B22:C22"/>
    <mergeCell ref="G49:H49"/>
    <mergeCell ref="G62:H62"/>
    <mergeCell ref="B26:C26"/>
    <mergeCell ref="G53:H53"/>
    <mergeCell ref="G38:H38"/>
    <mergeCell ref="B58:J58"/>
    <mergeCell ref="G61:H61"/>
    <mergeCell ref="G31:H31"/>
    <mergeCell ref="B16:C16"/>
    <mergeCell ref="G43:H43"/>
    <mergeCell ref="G44:H44"/>
    <mergeCell ref="C60:D60"/>
    <mergeCell ref="B18:C18"/>
    <mergeCell ref="G45:H45"/>
    <mergeCell ref="G34:H34"/>
    <mergeCell ref="G35:H35"/>
    <mergeCell ref="B24:C24"/>
    <mergeCell ref="G51:H51"/>
    <mergeCell ref="G40:H40"/>
    <mergeCell ref="G41:H41"/>
    <mergeCell ref="G42:H42"/>
    <mergeCell ref="G29:H29"/>
    <mergeCell ref="B30:C30"/>
    <mergeCell ref="G30:H30"/>
    <mergeCell ref="G33:H33"/>
    <mergeCell ref="G23:H23"/>
    <mergeCell ref="G25:H25"/>
    <mergeCell ref="G26:H26"/>
    <mergeCell ref="B27:C27"/>
    <mergeCell ref="B28:C28"/>
    <mergeCell ref="G28:H28"/>
    <mergeCell ref="B14:C14"/>
    <mergeCell ref="B11:C11"/>
    <mergeCell ref="G14:H14"/>
    <mergeCell ref="B34:C34"/>
    <mergeCell ref="B12:C12"/>
    <mergeCell ref="G15:H15"/>
    <mergeCell ref="B13:C13"/>
    <mergeCell ref="B15:C15"/>
    <mergeCell ref="G24:H24"/>
    <mergeCell ref="G18:H18"/>
    <mergeCell ref="G19:H19"/>
    <mergeCell ref="B20:C20"/>
    <mergeCell ref="G20:H20"/>
    <mergeCell ref="G21:H21"/>
    <mergeCell ref="G22:H22"/>
    <mergeCell ref="B23:C23"/>
    <mergeCell ref="B9:C9"/>
    <mergeCell ref="G36:H36"/>
    <mergeCell ref="G12:H12"/>
    <mergeCell ref="C1:I1"/>
    <mergeCell ref="B17:C17"/>
    <mergeCell ref="C3:I3"/>
    <mergeCell ref="G9:H9"/>
    <mergeCell ref="B29:C29"/>
    <mergeCell ref="C2:I2"/>
    <mergeCell ref="C4:I4"/>
    <mergeCell ref="G11:H11"/>
    <mergeCell ref="B31:C31"/>
    <mergeCell ref="C6:I6"/>
    <mergeCell ref="G13:H13"/>
    <mergeCell ref="B33:C33"/>
    <mergeCell ref="G17:H17"/>
  </mergeCells>
  <pageMargins left="1.2598400000000001" right="0" top="0.944882" bottom="0.70866099999999999" header="0" footer="0"/>
  <pageSetup orientation="landscape"/>
  <headerFooter>
    <oddFooter>&amp;C&amp;"Helvetica,Regular"&amp;12&amp;K000000&amp;P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showGridLines="0" workbookViewId="0"/>
  </sheetViews>
  <sheetFormatPr baseColWidth="10" defaultColWidth="10.85546875" defaultRowHeight="15" customHeight="1"/>
  <cols>
    <col min="1" max="1" width="3.140625" style="458" customWidth="1"/>
    <col min="2" max="2" width="46.42578125" style="458" customWidth="1"/>
    <col min="3" max="3" width="19.85546875" style="458" customWidth="1"/>
    <col min="4" max="4" width="19.7109375" style="458" customWidth="1"/>
    <col min="5" max="5" width="5.140625" style="458" customWidth="1"/>
    <col min="6" max="256" width="10.85546875" style="458" customWidth="1"/>
  </cols>
  <sheetData>
    <row r="1" spans="1:5" ht="15.75" customHeight="1">
      <c r="A1" s="215"/>
      <c r="B1" s="459"/>
      <c r="C1" s="459"/>
      <c r="D1" s="459"/>
      <c r="E1" s="279"/>
    </row>
    <row r="2" spans="1:5" ht="15.6" customHeight="1">
      <c r="A2" s="460"/>
      <c r="B2" s="691" t="str">
        <f>EA!C1</f>
        <v>Cuenta Pública Primer Trimestre 2017</v>
      </c>
      <c r="C2" s="692"/>
      <c r="D2" s="693"/>
      <c r="E2" s="461"/>
    </row>
    <row r="3" spans="1:5" ht="15" customHeight="1">
      <c r="A3" s="460"/>
      <c r="B3" s="694" t="str">
        <f>EA!C6</f>
        <v>UNIVERSIDAD PEDAGÓGICA DE DURANGO</v>
      </c>
      <c r="C3" s="695"/>
      <c r="D3" s="696"/>
      <c r="E3" s="461"/>
    </row>
    <row r="4" spans="1:5" ht="15.75" customHeight="1">
      <c r="A4" s="460"/>
      <c r="B4" s="697" t="s">
        <v>417</v>
      </c>
      <c r="C4" s="698"/>
      <c r="D4" s="699"/>
      <c r="E4" s="461"/>
    </row>
    <row r="5" spans="1:5" ht="15.75" customHeight="1">
      <c r="A5" s="460"/>
      <c r="B5" s="702" t="s">
        <v>418</v>
      </c>
      <c r="C5" s="700" t="s">
        <v>419</v>
      </c>
      <c r="D5" s="701"/>
      <c r="E5" s="461"/>
    </row>
    <row r="6" spans="1:5" ht="27.75" customHeight="1">
      <c r="A6" s="460"/>
      <c r="B6" s="703"/>
      <c r="C6" s="462" t="s">
        <v>420</v>
      </c>
      <c r="D6" s="462" t="s">
        <v>421</v>
      </c>
      <c r="E6" s="461"/>
    </row>
    <row r="7" spans="1:5" ht="15.75" customHeight="1">
      <c r="A7" s="460"/>
      <c r="B7" s="462" t="s">
        <v>422</v>
      </c>
      <c r="C7" s="463"/>
      <c r="D7" s="463"/>
      <c r="E7" s="461"/>
    </row>
    <row r="8" spans="1:5" ht="15.75" customHeight="1">
      <c r="A8" s="460"/>
      <c r="B8" s="462" t="s">
        <v>423</v>
      </c>
      <c r="C8" s="462" t="s">
        <v>424</v>
      </c>
      <c r="D8" s="464">
        <v>65500873413</v>
      </c>
      <c r="E8" s="461"/>
    </row>
    <row r="9" spans="1:5" ht="15.75" customHeight="1">
      <c r="A9" s="460"/>
      <c r="B9" s="462" t="s">
        <v>425</v>
      </c>
      <c r="C9" s="462" t="s">
        <v>424</v>
      </c>
      <c r="D9" s="464">
        <v>65500873384</v>
      </c>
      <c r="E9" s="461"/>
    </row>
    <row r="10" spans="1:5" ht="15.75" customHeight="1">
      <c r="A10" s="460"/>
      <c r="B10" s="462" t="s">
        <v>425</v>
      </c>
      <c r="C10" s="462" t="s">
        <v>426</v>
      </c>
      <c r="D10" s="464">
        <v>282326742</v>
      </c>
      <c r="E10" s="461"/>
    </row>
    <row r="11" spans="1:5" ht="15.75" customHeight="1">
      <c r="A11" s="460"/>
      <c r="B11" s="463"/>
      <c r="C11" s="463"/>
      <c r="D11" s="463"/>
      <c r="E11" s="461"/>
    </row>
    <row r="12" spans="1:5" ht="15.75" customHeight="1">
      <c r="A12" s="460"/>
      <c r="B12" s="462" t="s">
        <v>427</v>
      </c>
      <c r="C12" s="462" t="s">
        <v>66</v>
      </c>
      <c r="D12" s="462" t="s">
        <v>428</v>
      </c>
      <c r="E12" s="461"/>
    </row>
    <row r="13" spans="1:5" ht="15.75" customHeight="1">
      <c r="A13" s="460"/>
      <c r="B13" s="463"/>
      <c r="C13" s="462" t="s">
        <v>429</v>
      </c>
      <c r="D13" s="462" t="s">
        <v>69</v>
      </c>
      <c r="E13" s="461"/>
    </row>
    <row r="14" spans="1:5" ht="15.75" customHeight="1">
      <c r="A14" s="460"/>
      <c r="B14" s="463"/>
      <c r="C14" s="463"/>
      <c r="D14" s="463"/>
      <c r="E14" s="461"/>
    </row>
    <row r="15" spans="1:5" ht="15.75" customHeight="1">
      <c r="A15" s="460"/>
      <c r="B15" s="462" t="s">
        <v>430</v>
      </c>
      <c r="C15" s="463"/>
      <c r="D15" s="463"/>
      <c r="E15" s="461"/>
    </row>
    <row r="16" spans="1:5" ht="15.75" customHeight="1">
      <c r="A16" s="460"/>
      <c r="B16" s="462" t="s">
        <v>423</v>
      </c>
      <c r="C16" s="462" t="s">
        <v>424</v>
      </c>
      <c r="D16" s="464">
        <v>92000173994</v>
      </c>
      <c r="E16" s="461"/>
    </row>
    <row r="17" spans="1:5" ht="15.75" customHeight="1">
      <c r="A17" s="460"/>
      <c r="B17" s="462" t="s">
        <v>425</v>
      </c>
      <c r="C17" s="462" t="s">
        <v>424</v>
      </c>
      <c r="D17" s="464">
        <v>655013158763</v>
      </c>
      <c r="E17" s="461"/>
    </row>
    <row r="18" spans="1:5" ht="15.75" customHeight="1">
      <c r="A18" s="460"/>
      <c r="B18" s="465"/>
      <c r="C18" s="465"/>
      <c r="D18" s="465"/>
      <c r="E18" s="461"/>
    </row>
    <row r="19" spans="1:5" ht="15.75" customHeight="1">
      <c r="A19" s="460"/>
      <c r="B19" s="462" t="s">
        <v>427</v>
      </c>
      <c r="C19" s="466" t="s">
        <v>431</v>
      </c>
      <c r="D19" s="466" t="s">
        <v>432</v>
      </c>
      <c r="E19" s="461"/>
    </row>
    <row r="20" spans="1:5" ht="15.75" customHeight="1">
      <c r="A20" s="460"/>
      <c r="B20" s="465"/>
      <c r="C20" s="466" t="s">
        <v>433</v>
      </c>
      <c r="D20" s="466" t="s">
        <v>434</v>
      </c>
      <c r="E20" s="461"/>
    </row>
    <row r="21" spans="1:5" ht="15.75" customHeight="1">
      <c r="A21" s="460"/>
      <c r="B21" s="465"/>
      <c r="C21" s="465"/>
      <c r="D21" s="465"/>
      <c r="E21" s="461"/>
    </row>
    <row r="22" spans="1:5" ht="15.6" customHeight="1">
      <c r="A22" s="218"/>
      <c r="B22" s="467"/>
      <c r="C22" s="467"/>
      <c r="D22" s="467"/>
      <c r="E22" s="224"/>
    </row>
    <row r="23" spans="1:5" ht="15" customHeight="1">
      <c r="A23" s="272"/>
      <c r="B23" s="274"/>
      <c r="C23" s="274"/>
      <c r="D23" s="274"/>
      <c r="E23" s="276"/>
    </row>
  </sheetData>
  <mergeCells count="5">
    <mergeCell ref="B2:D2"/>
    <mergeCell ref="B3:D3"/>
    <mergeCell ref="B4:D4"/>
    <mergeCell ref="C5:D5"/>
    <mergeCell ref="B5:B6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showGridLines="0" workbookViewId="0"/>
  </sheetViews>
  <sheetFormatPr baseColWidth="10" defaultColWidth="10.85546875" defaultRowHeight="12" customHeight="1"/>
  <cols>
    <col min="1" max="1" width="3.7109375" style="83" customWidth="1"/>
    <col min="2" max="2" width="11.7109375" style="83" customWidth="1"/>
    <col min="3" max="3" width="57.42578125" style="83" customWidth="1"/>
    <col min="4" max="6" width="18.7109375" style="83" customWidth="1"/>
    <col min="7" max="7" width="15.85546875" style="83" customWidth="1"/>
    <col min="8" max="8" width="16.140625" style="83" customWidth="1"/>
    <col min="9" max="9" width="3.28515625" style="83" customWidth="1"/>
    <col min="10" max="11" width="11.42578125" style="83" customWidth="1"/>
    <col min="12" max="256" width="10.85546875" style="83" customWidth="1"/>
  </cols>
  <sheetData>
    <row r="1" spans="1:11" ht="8.1" customHeight="1">
      <c r="A1" s="2"/>
      <c r="B1" s="3"/>
      <c r="C1" s="3"/>
      <c r="D1" s="511"/>
      <c r="E1" s="511"/>
      <c r="F1" s="506"/>
      <c r="G1" s="506"/>
      <c r="H1" s="506"/>
      <c r="I1" s="506"/>
      <c r="J1" s="3"/>
      <c r="K1" s="4"/>
    </row>
    <row r="2" spans="1:11" ht="8.1" customHeight="1">
      <c r="A2" s="5"/>
      <c r="B2" s="40"/>
      <c r="C2" s="40"/>
      <c r="D2" s="6"/>
      <c r="E2" s="6"/>
      <c r="F2" s="6"/>
      <c r="G2" s="6"/>
      <c r="H2" s="6"/>
      <c r="I2" s="6"/>
      <c r="J2" s="6"/>
      <c r="K2" s="7"/>
    </row>
    <row r="3" spans="1:11" ht="14.1" customHeight="1">
      <c r="A3" s="5"/>
      <c r="B3" s="32"/>
      <c r="C3" s="505" t="str">
        <f>EA!C1</f>
        <v>Cuenta Pública Primer Trimestre 2017</v>
      </c>
      <c r="D3" s="469"/>
      <c r="E3" s="469"/>
      <c r="F3" s="469"/>
      <c r="G3" s="469"/>
      <c r="H3" s="8"/>
      <c r="I3" s="8"/>
      <c r="J3" s="6"/>
      <c r="K3" s="7"/>
    </row>
    <row r="4" spans="1:11" ht="14.1" customHeight="1">
      <c r="A4" s="5"/>
      <c r="B4" s="8"/>
      <c r="C4" s="468" t="s">
        <v>128</v>
      </c>
      <c r="D4" s="469"/>
      <c r="E4" s="469"/>
      <c r="F4" s="469"/>
      <c r="G4" s="469"/>
      <c r="H4" s="8"/>
      <c r="I4" s="8"/>
      <c r="J4" s="6"/>
      <c r="K4" s="7"/>
    </row>
    <row r="5" spans="1:11" ht="14.1" customHeight="1">
      <c r="A5" s="5"/>
      <c r="B5" s="8"/>
      <c r="C5" s="468" t="s">
        <v>129</v>
      </c>
      <c r="D5" s="469"/>
      <c r="E5" s="469"/>
      <c r="F5" s="469"/>
      <c r="G5" s="469"/>
      <c r="H5" s="8"/>
      <c r="I5" s="8"/>
      <c r="J5" s="6"/>
      <c r="K5" s="7"/>
    </row>
    <row r="6" spans="1:11" ht="14.1" customHeight="1">
      <c r="A6" s="5"/>
      <c r="B6" s="8"/>
      <c r="C6" s="468" t="s">
        <v>130</v>
      </c>
      <c r="D6" s="469"/>
      <c r="E6" s="469"/>
      <c r="F6" s="469"/>
      <c r="G6" s="469"/>
      <c r="H6" s="8"/>
      <c r="I6" s="8"/>
      <c r="J6" s="6"/>
      <c r="K6" s="7"/>
    </row>
    <row r="7" spans="1:11" ht="8.1" customHeight="1">
      <c r="A7" s="12"/>
      <c r="B7" s="85"/>
      <c r="C7" s="474"/>
      <c r="D7" s="490"/>
      <c r="E7" s="490"/>
      <c r="F7" s="490"/>
      <c r="G7" s="490"/>
      <c r="H7" s="490"/>
      <c r="I7" s="490"/>
      <c r="J7" s="6"/>
      <c r="K7" s="7"/>
    </row>
    <row r="8" spans="1:11" ht="20.100000000000001" customHeight="1">
      <c r="A8" s="12"/>
      <c r="B8" s="13" t="s">
        <v>3</v>
      </c>
      <c r="C8" s="481" t="str">
        <f>EA!C6</f>
        <v>UNIVERSIDAD PEDAGÓGICA DE DURANGO</v>
      </c>
      <c r="D8" s="482"/>
      <c r="E8" s="482"/>
      <c r="F8" s="482"/>
      <c r="G8" s="482"/>
      <c r="H8" s="86"/>
      <c r="I8" s="21"/>
      <c r="J8" s="6"/>
      <c r="K8" s="7"/>
    </row>
    <row r="9" spans="1:11" ht="8.1" customHeight="1">
      <c r="A9" s="12"/>
      <c r="B9" s="9"/>
      <c r="C9" s="509" t="s">
        <v>131</v>
      </c>
      <c r="D9" s="510"/>
      <c r="E9" s="510"/>
      <c r="F9" s="510"/>
      <c r="G9" s="510"/>
      <c r="H9" s="510"/>
      <c r="I9" s="510"/>
      <c r="J9" s="6"/>
      <c r="K9" s="7"/>
    </row>
    <row r="10" spans="1:11" ht="8.1" customHeight="1">
      <c r="A10" s="87"/>
      <c r="B10" s="88"/>
      <c r="C10" s="88"/>
      <c r="D10" s="14"/>
      <c r="E10" s="14"/>
      <c r="F10" s="14"/>
      <c r="G10" s="14"/>
      <c r="H10" s="14"/>
      <c r="I10" s="14"/>
      <c r="J10" s="6"/>
      <c r="K10" s="7"/>
    </row>
    <row r="11" spans="1:11" ht="48" customHeight="1">
      <c r="A11" s="89"/>
      <c r="B11" s="507" t="s">
        <v>73</v>
      </c>
      <c r="C11" s="508"/>
      <c r="D11" s="92" t="s">
        <v>50</v>
      </c>
      <c r="E11" s="92" t="s">
        <v>132</v>
      </c>
      <c r="F11" s="92" t="s">
        <v>133</v>
      </c>
      <c r="G11" s="92" t="s">
        <v>134</v>
      </c>
      <c r="H11" s="92" t="s">
        <v>135</v>
      </c>
      <c r="I11" s="93"/>
      <c r="J11" s="29"/>
      <c r="K11" s="7"/>
    </row>
    <row r="12" spans="1:11" ht="8.1" customHeight="1">
      <c r="A12" s="94"/>
      <c r="B12" s="95"/>
      <c r="C12" s="95"/>
      <c r="D12" s="64"/>
      <c r="E12" s="64"/>
      <c r="F12" s="64"/>
      <c r="G12" s="64"/>
      <c r="H12" s="64"/>
      <c r="I12" s="96"/>
      <c r="J12" s="29"/>
      <c r="K12" s="7"/>
    </row>
    <row r="13" spans="1:11" ht="8.1" customHeight="1">
      <c r="A13" s="29"/>
      <c r="B13" s="97"/>
      <c r="C13" s="32"/>
      <c r="D13" s="8"/>
      <c r="E13" s="31"/>
      <c r="F13" s="6"/>
      <c r="G13" s="6"/>
      <c r="H13" s="98"/>
      <c r="I13" s="99"/>
      <c r="J13" s="29"/>
      <c r="K13" s="7"/>
    </row>
    <row r="14" spans="1:11" ht="12.75" customHeight="1">
      <c r="A14" s="26"/>
      <c r="B14" s="479" t="s">
        <v>59</v>
      </c>
      <c r="C14" s="480"/>
      <c r="D14" s="100">
        <v>0</v>
      </c>
      <c r="E14" s="100">
        <v>0</v>
      </c>
      <c r="F14" s="100">
        <v>0</v>
      </c>
      <c r="G14" s="100">
        <v>0</v>
      </c>
      <c r="H14" s="100">
        <f>SUM(D14:G14)</f>
        <v>0</v>
      </c>
      <c r="I14" s="99"/>
      <c r="J14" s="29"/>
      <c r="K14" s="7"/>
    </row>
    <row r="15" spans="1:11" ht="9.9499999999999993" customHeight="1">
      <c r="A15" s="26"/>
      <c r="B15" s="30"/>
      <c r="C15" s="8"/>
      <c r="D15" s="101"/>
      <c r="E15" s="101"/>
      <c r="F15" s="101"/>
      <c r="G15" s="101"/>
      <c r="H15" s="101"/>
      <c r="I15" s="99"/>
      <c r="J15" s="29"/>
      <c r="K15" s="7"/>
    </row>
    <row r="16" spans="1:11" ht="12.75" customHeight="1">
      <c r="A16" s="26"/>
      <c r="B16" s="479" t="s">
        <v>136</v>
      </c>
      <c r="C16" s="480"/>
      <c r="D16" s="100">
        <f>SUM(D17:D19)</f>
        <v>67635263.299999997</v>
      </c>
      <c r="E16" s="100">
        <f>SUM(E17:E19)</f>
        <v>0</v>
      </c>
      <c r="F16" s="100">
        <f>SUM(F17:F19)</f>
        <v>0</v>
      </c>
      <c r="G16" s="100">
        <f>SUM(G17:G19)</f>
        <v>0</v>
      </c>
      <c r="H16" s="100">
        <f>SUM(D16:G16)</f>
        <v>67635263.299999997</v>
      </c>
      <c r="I16" s="99"/>
      <c r="J16" s="29"/>
      <c r="K16" s="7"/>
    </row>
    <row r="17" spans="1:11" ht="12.75" customHeight="1">
      <c r="A17" s="29"/>
      <c r="B17" s="473" t="s">
        <v>137</v>
      </c>
      <c r="C17" s="474"/>
      <c r="D17" s="101">
        <f>ESF!J46</f>
        <v>0</v>
      </c>
      <c r="E17" s="101">
        <v>0</v>
      </c>
      <c r="F17" s="101">
        <v>0</v>
      </c>
      <c r="G17" s="101">
        <v>0</v>
      </c>
      <c r="H17" s="101">
        <f>SUM(D17:G17)</f>
        <v>0</v>
      </c>
      <c r="I17" s="99"/>
      <c r="J17" s="29"/>
      <c r="K17" s="7"/>
    </row>
    <row r="18" spans="1:11" ht="12.75" customHeight="1">
      <c r="A18" s="29"/>
      <c r="B18" s="473" t="s">
        <v>52</v>
      </c>
      <c r="C18" s="474"/>
      <c r="D18" s="101">
        <v>0</v>
      </c>
      <c r="E18" s="101">
        <v>0</v>
      </c>
      <c r="F18" s="101">
        <v>0</v>
      </c>
      <c r="G18" s="101">
        <v>0</v>
      </c>
      <c r="H18" s="101">
        <f>SUM(D18:G18)</f>
        <v>0</v>
      </c>
      <c r="I18" s="99"/>
      <c r="J18" s="29"/>
      <c r="K18" s="7"/>
    </row>
    <row r="19" spans="1:11" ht="12.75" customHeight="1">
      <c r="A19" s="29"/>
      <c r="B19" s="473" t="s">
        <v>138</v>
      </c>
      <c r="C19" s="474"/>
      <c r="D19" s="101">
        <v>67635263.299999997</v>
      </c>
      <c r="E19" s="101">
        <v>0</v>
      </c>
      <c r="F19" s="101">
        <v>0</v>
      </c>
      <c r="G19" s="101">
        <v>0</v>
      </c>
      <c r="H19" s="101">
        <f>SUM(D19:G19)</f>
        <v>67635263.299999997</v>
      </c>
      <c r="I19" s="99"/>
      <c r="J19" s="29"/>
      <c r="K19" s="7"/>
    </row>
    <row r="20" spans="1:11" ht="9.9499999999999993" customHeight="1">
      <c r="A20" s="26"/>
      <c r="B20" s="30"/>
      <c r="C20" s="8"/>
      <c r="D20" s="101"/>
      <c r="E20" s="101"/>
      <c r="F20" s="101"/>
      <c r="G20" s="101"/>
      <c r="H20" s="101"/>
      <c r="I20" s="99"/>
      <c r="J20" s="29"/>
      <c r="K20" s="7"/>
    </row>
    <row r="21" spans="1:11" ht="12.75" customHeight="1">
      <c r="A21" s="26"/>
      <c r="B21" s="479" t="s">
        <v>139</v>
      </c>
      <c r="C21" s="480"/>
      <c r="D21" s="100">
        <f>SUM(D22:D25)</f>
        <v>0</v>
      </c>
      <c r="E21" s="100">
        <f>SUM(E22:E25)</f>
        <v>-7756531.7400000002</v>
      </c>
      <c r="F21" s="100">
        <f>SUM(F22:F25)</f>
        <v>-192393.21</v>
      </c>
      <c r="G21" s="100">
        <f>SUM(G22:G25)</f>
        <v>0</v>
      </c>
      <c r="H21" s="100">
        <f>SUM(D21:G21)</f>
        <v>-7948924.9500000002</v>
      </c>
      <c r="I21" s="99"/>
      <c r="J21" s="29"/>
      <c r="K21" s="7"/>
    </row>
    <row r="22" spans="1:11" ht="12.75" customHeight="1">
      <c r="A22" s="29"/>
      <c r="B22" s="473" t="s">
        <v>140</v>
      </c>
      <c r="C22" s="474"/>
      <c r="D22" s="101">
        <v>0</v>
      </c>
      <c r="E22" s="101">
        <v>0</v>
      </c>
      <c r="F22" s="101">
        <f>ESF!J52</f>
        <v>-192393.21</v>
      </c>
      <c r="G22" s="101">
        <v>0</v>
      </c>
      <c r="H22" s="101">
        <f>SUM(D22:G22)</f>
        <v>-192393.21</v>
      </c>
      <c r="I22" s="99"/>
      <c r="J22" s="29"/>
      <c r="K22" s="7"/>
    </row>
    <row r="23" spans="1:11" ht="12.75" customHeight="1">
      <c r="A23" s="29"/>
      <c r="B23" s="473" t="s">
        <v>56</v>
      </c>
      <c r="C23" s="474"/>
      <c r="D23" s="101">
        <v>0</v>
      </c>
      <c r="E23" s="101">
        <f>ESF!J53</f>
        <v>-7756531.7400000002</v>
      </c>
      <c r="F23" s="101">
        <v>0</v>
      </c>
      <c r="G23" s="101">
        <v>0</v>
      </c>
      <c r="H23" s="101">
        <f>SUM(D23:G23)</f>
        <v>-7756531.7400000002</v>
      </c>
      <c r="I23" s="99"/>
      <c r="J23" s="29"/>
      <c r="K23" s="7"/>
    </row>
    <row r="24" spans="1:11" ht="12.75" customHeight="1">
      <c r="A24" s="29"/>
      <c r="B24" s="473" t="s">
        <v>141</v>
      </c>
      <c r="C24" s="474"/>
      <c r="D24" s="101">
        <v>0</v>
      </c>
      <c r="E24" s="101">
        <v>0</v>
      </c>
      <c r="F24" s="101">
        <v>0</v>
      </c>
      <c r="G24" s="101">
        <v>0</v>
      </c>
      <c r="H24" s="101">
        <f>SUM(D24:G24)</f>
        <v>0</v>
      </c>
      <c r="I24" s="99"/>
      <c r="J24" s="29"/>
      <c r="K24" s="7"/>
    </row>
    <row r="25" spans="1:11" ht="12.75" customHeight="1">
      <c r="A25" s="29"/>
      <c r="B25" s="473" t="s">
        <v>58</v>
      </c>
      <c r="C25" s="474"/>
      <c r="D25" s="101">
        <v>0</v>
      </c>
      <c r="E25" s="101">
        <v>0</v>
      </c>
      <c r="F25" s="101">
        <v>0</v>
      </c>
      <c r="G25" s="101">
        <v>0</v>
      </c>
      <c r="H25" s="101">
        <f>SUM(D25:G25)</f>
        <v>0</v>
      </c>
      <c r="I25" s="99"/>
      <c r="J25" s="29"/>
      <c r="K25" s="7"/>
    </row>
    <row r="26" spans="1:11" ht="9.9499999999999993" customHeight="1">
      <c r="A26" s="26"/>
      <c r="B26" s="30"/>
      <c r="C26" s="8"/>
      <c r="D26" s="101"/>
      <c r="E26" s="101"/>
      <c r="F26" s="101"/>
      <c r="G26" s="101"/>
      <c r="H26" s="101"/>
      <c r="I26" s="99"/>
      <c r="J26" s="29"/>
      <c r="K26" s="7"/>
    </row>
    <row r="27" spans="1:11" ht="19.5" customHeight="1">
      <c r="A27" s="26"/>
      <c r="B27" s="515" t="s">
        <v>142</v>
      </c>
      <c r="C27" s="516"/>
      <c r="D27" s="102">
        <f>D14+D16+D21</f>
        <v>67635263.299999997</v>
      </c>
      <c r="E27" s="102">
        <f>E14+E16+E21</f>
        <v>-7756531.7400000002</v>
      </c>
      <c r="F27" s="102">
        <f>F14+F16+F21</f>
        <v>-192393.21</v>
      </c>
      <c r="G27" s="102">
        <f>G14+G16+G21</f>
        <v>0</v>
      </c>
      <c r="H27" s="102">
        <f>SUM(D27:G27)</f>
        <v>59686338.349999994</v>
      </c>
      <c r="I27" s="99"/>
      <c r="J27" s="29"/>
      <c r="K27" s="103" t="str">
        <f>IF(H27=ESF!J63," ","ERROR")</f>
        <v xml:space="preserve"> </v>
      </c>
    </row>
    <row r="28" spans="1:11" ht="12.75" customHeight="1">
      <c r="A28" s="29"/>
      <c r="B28" s="104"/>
      <c r="C28" s="105"/>
      <c r="D28" s="106"/>
      <c r="E28" s="106"/>
      <c r="F28" s="106"/>
      <c r="G28" s="106"/>
      <c r="H28" s="106"/>
      <c r="I28" s="99"/>
      <c r="J28" s="29"/>
      <c r="K28" s="7"/>
    </row>
    <row r="29" spans="1:11" ht="12.75" customHeight="1">
      <c r="A29" s="26"/>
      <c r="B29" s="479" t="s">
        <v>143</v>
      </c>
      <c r="C29" s="480"/>
      <c r="D29" s="100">
        <f>SUM(D30:D32)</f>
        <v>0</v>
      </c>
      <c r="E29" s="100">
        <f>SUM(E30:E32)</f>
        <v>0</v>
      </c>
      <c r="F29" s="100">
        <f>SUM(F30:F32)</f>
        <v>0</v>
      </c>
      <c r="G29" s="100">
        <f>SUM(G30:G32)</f>
        <v>0</v>
      </c>
      <c r="H29" s="100">
        <f>SUM(D29:G29)</f>
        <v>0</v>
      </c>
      <c r="I29" s="99"/>
      <c r="J29" s="29"/>
      <c r="K29" s="7"/>
    </row>
    <row r="30" spans="1:11" ht="12.75" customHeight="1">
      <c r="A30" s="29"/>
      <c r="B30" s="473" t="s">
        <v>51</v>
      </c>
      <c r="C30" s="474"/>
      <c r="D30" s="101">
        <v>0</v>
      </c>
      <c r="E30" s="101">
        <v>0</v>
      </c>
      <c r="F30" s="101">
        <f>ESF!I46-ESF!J46</f>
        <v>0</v>
      </c>
      <c r="G30" s="101">
        <v>0</v>
      </c>
      <c r="H30" s="101">
        <f>SUM(D30:G30)</f>
        <v>0</v>
      </c>
      <c r="I30" s="99"/>
      <c r="J30" s="29"/>
      <c r="K30" s="7"/>
    </row>
    <row r="31" spans="1:11" ht="12.75" customHeight="1">
      <c r="A31" s="29"/>
      <c r="B31" s="473" t="s">
        <v>52</v>
      </c>
      <c r="C31" s="474"/>
      <c r="D31" s="101">
        <v>0</v>
      </c>
      <c r="E31" s="101">
        <v>0</v>
      </c>
      <c r="F31" s="101">
        <v>0</v>
      </c>
      <c r="G31" s="101">
        <v>0</v>
      </c>
      <c r="H31" s="101">
        <f>SUM(D31:G31)</f>
        <v>0</v>
      </c>
      <c r="I31" s="99"/>
      <c r="J31" s="29"/>
      <c r="K31" s="7"/>
    </row>
    <row r="32" spans="1:11" ht="12.75" customHeight="1">
      <c r="A32" s="29"/>
      <c r="B32" s="473" t="s">
        <v>138</v>
      </c>
      <c r="C32" s="474"/>
      <c r="D32" s="101">
        <v>0</v>
      </c>
      <c r="E32" s="101">
        <v>0</v>
      </c>
      <c r="F32" s="101">
        <v>0</v>
      </c>
      <c r="G32" s="101">
        <v>0</v>
      </c>
      <c r="H32" s="101">
        <f>SUM(D32:G32)</f>
        <v>0</v>
      </c>
      <c r="I32" s="99"/>
      <c r="J32" s="29"/>
      <c r="K32" s="7"/>
    </row>
    <row r="33" spans="1:11" ht="9.9499999999999993" customHeight="1">
      <c r="A33" s="26"/>
      <c r="B33" s="30"/>
      <c r="C33" s="8"/>
      <c r="D33" s="101"/>
      <c r="E33" s="101"/>
      <c r="F33" s="101"/>
      <c r="G33" s="101"/>
      <c r="H33" s="101"/>
      <c r="I33" s="99"/>
      <c r="J33" s="29"/>
      <c r="K33" s="7"/>
    </row>
    <row r="34" spans="1:11" ht="12.75" customHeight="1">
      <c r="A34" s="107" t="s">
        <v>131</v>
      </c>
      <c r="B34" s="479" t="s">
        <v>139</v>
      </c>
      <c r="C34" s="480"/>
      <c r="D34" s="100">
        <f>SUM(D35:D38)</f>
        <v>0</v>
      </c>
      <c r="E34" s="100">
        <f>SUM(E35:E38)</f>
        <v>-4304003.4000000004</v>
      </c>
      <c r="F34" s="100">
        <f>SUM(F35:F38)</f>
        <v>661277.42000000004</v>
      </c>
      <c r="G34" s="100">
        <f>SUM(G35:G38)</f>
        <v>0</v>
      </c>
      <c r="H34" s="100">
        <f>SUM(D34:G34)</f>
        <v>-3642725.9800000004</v>
      </c>
      <c r="I34" s="99"/>
      <c r="J34" s="29"/>
      <c r="K34" s="7"/>
    </row>
    <row r="35" spans="1:11" ht="12.75" customHeight="1">
      <c r="A35" s="29"/>
      <c r="B35" s="473" t="s">
        <v>140</v>
      </c>
      <c r="C35" s="474"/>
      <c r="D35" s="101">
        <v>0</v>
      </c>
      <c r="E35" s="101">
        <v>0</v>
      </c>
      <c r="F35" s="101">
        <f>ESF!I52</f>
        <v>661277.42000000004</v>
      </c>
      <c r="G35" s="101">
        <v>0</v>
      </c>
      <c r="H35" s="101">
        <f>SUM(D35:G35)</f>
        <v>661277.42000000004</v>
      </c>
      <c r="I35" s="99"/>
      <c r="J35" s="29"/>
      <c r="K35" s="7"/>
    </row>
    <row r="36" spans="1:11" ht="12.75" customHeight="1">
      <c r="A36" s="29"/>
      <c r="B36" s="473" t="s">
        <v>56</v>
      </c>
      <c r="C36" s="474"/>
      <c r="D36" s="101">
        <v>0</v>
      </c>
      <c r="E36" s="101">
        <f>ESF!I53-E23</f>
        <v>-4304003.4000000004</v>
      </c>
      <c r="F36" s="101">
        <v>0</v>
      </c>
      <c r="G36" s="101">
        <v>0</v>
      </c>
      <c r="H36" s="101">
        <f>SUM(D36:G36)</f>
        <v>-4304003.4000000004</v>
      </c>
      <c r="I36" s="99"/>
      <c r="J36" s="29"/>
      <c r="K36" s="7"/>
    </row>
    <row r="37" spans="1:11" ht="12.75" customHeight="1">
      <c r="A37" s="29"/>
      <c r="B37" s="473" t="s">
        <v>141</v>
      </c>
      <c r="C37" s="474"/>
      <c r="D37" s="101">
        <v>0</v>
      </c>
      <c r="E37" s="101">
        <v>0</v>
      </c>
      <c r="F37" s="101">
        <v>0</v>
      </c>
      <c r="G37" s="101">
        <v>0</v>
      </c>
      <c r="H37" s="101">
        <f>SUM(D37:G37)</f>
        <v>0</v>
      </c>
      <c r="I37" s="99"/>
      <c r="J37" s="29"/>
      <c r="K37" s="7"/>
    </row>
    <row r="38" spans="1:11" ht="12.75" customHeight="1">
      <c r="A38" s="29"/>
      <c r="B38" s="473" t="s">
        <v>58</v>
      </c>
      <c r="C38" s="474"/>
      <c r="D38" s="101">
        <v>0</v>
      </c>
      <c r="E38" s="101">
        <v>0</v>
      </c>
      <c r="F38" s="101">
        <v>0</v>
      </c>
      <c r="G38" s="101">
        <v>0</v>
      </c>
      <c r="H38" s="101">
        <f>SUM(D38:G38)</f>
        <v>0</v>
      </c>
      <c r="I38" s="99"/>
      <c r="J38" s="29"/>
      <c r="K38" s="7"/>
    </row>
    <row r="39" spans="1:11" ht="9.9499999999999993" customHeight="1">
      <c r="A39" s="26"/>
      <c r="B39" s="30"/>
      <c r="C39" s="8"/>
      <c r="D39" s="101"/>
      <c r="E39" s="101"/>
      <c r="F39" s="101"/>
      <c r="G39" s="101"/>
      <c r="H39" s="101"/>
      <c r="I39" s="99"/>
      <c r="J39" s="29"/>
      <c r="K39" s="7"/>
    </row>
    <row r="40" spans="1:11" ht="18.75" customHeight="1">
      <c r="A40" s="108"/>
      <c r="B40" s="513" t="s">
        <v>144</v>
      </c>
      <c r="C40" s="514"/>
      <c r="D40" s="109">
        <f>D27+D29+D34</f>
        <v>67635263.299999997</v>
      </c>
      <c r="E40" s="109">
        <f>E27+E29+E34</f>
        <v>-12060535.140000001</v>
      </c>
      <c r="F40" s="109">
        <f>F29+F34</f>
        <v>661277.42000000004</v>
      </c>
      <c r="G40" s="109">
        <f>G27+G29+G34</f>
        <v>0</v>
      </c>
      <c r="H40" s="109">
        <f>SUM(D40:G40)</f>
        <v>56236005.579999998</v>
      </c>
      <c r="I40" s="110"/>
      <c r="J40" s="29"/>
      <c r="K40" s="103" t="str">
        <f>IF(H40=ESF!I63," ","ERROR")</f>
        <v xml:space="preserve"> </v>
      </c>
    </row>
    <row r="41" spans="1:11" ht="8.1" customHeight="1">
      <c r="A41" s="111"/>
      <c r="B41" s="112"/>
      <c r="C41" s="112"/>
      <c r="D41" s="113"/>
      <c r="E41" s="113"/>
      <c r="F41" s="113"/>
      <c r="G41" s="113"/>
      <c r="H41" s="113"/>
      <c r="I41" s="114"/>
      <c r="J41" s="6"/>
      <c r="K41" s="7"/>
    </row>
    <row r="42" spans="1:11" ht="8.1" customHeight="1">
      <c r="A42" s="47"/>
      <c r="B42" s="115"/>
      <c r="C42" s="115"/>
      <c r="D42" s="116"/>
      <c r="E42" s="116"/>
      <c r="F42" s="48"/>
      <c r="G42" s="48"/>
      <c r="H42" s="48"/>
      <c r="I42" s="117"/>
      <c r="J42" s="6"/>
      <c r="K42" s="7"/>
    </row>
    <row r="43" spans="1:11" ht="15" customHeight="1">
      <c r="A43" s="5"/>
      <c r="B43" s="489" t="s">
        <v>65</v>
      </c>
      <c r="C43" s="490"/>
      <c r="D43" s="490"/>
      <c r="E43" s="490"/>
      <c r="F43" s="490"/>
      <c r="G43" s="490"/>
      <c r="H43" s="490"/>
      <c r="I43" s="490"/>
      <c r="J43" s="33">
        <f>H40-ESF!I63</f>
        <v>0</v>
      </c>
      <c r="K43" s="7"/>
    </row>
    <row r="44" spans="1:11" ht="9.75" customHeight="1">
      <c r="A44" s="5"/>
      <c r="B44" s="6"/>
      <c r="C44" s="6"/>
      <c r="D44" s="118"/>
      <c r="E44" s="118"/>
      <c r="F44" s="119"/>
      <c r="G44" s="119"/>
      <c r="H44" s="119"/>
      <c r="I44" s="38"/>
      <c r="J44" s="38"/>
      <c r="K44" s="7"/>
    </row>
    <row r="45" spans="1:11" ht="50.1" customHeight="1">
      <c r="A45" s="5"/>
      <c r="B45" s="6"/>
      <c r="C45" s="488"/>
      <c r="D45" s="512"/>
      <c r="E45" s="118"/>
      <c r="F45" s="119"/>
      <c r="G45" s="512"/>
      <c r="H45" s="512"/>
      <c r="I45" s="38"/>
      <c r="J45" s="38"/>
      <c r="K45" s="7"/>
    </row>
    <row r="46" spans="1:11" ht="14.1" customHeight="1">
      <c r="A46" s="5"/>
      <c r="B46" s="53"/>
      <c r="C46" s="493" t="s">
        <v>66</v>
      </c>
      <c r="D46" s="494"/>
      <c r="E46" s="118"/>
      <c r="F46" s="118"/>
      <c r="G46" s="493" t="s">
        <v>67</v>
      </c>
      <c r="H46" s="494"/>
      <c r="I46" s="8"/>
      <c r="J46" s="38"/>
      <c r="K46" s="7"/>
    </row>
    <row r="47" spans="1:11" ht="14.1" customHeight="1">
      <c r="A47" s="54"/>
      <c r="B47" s="55"/>
      <c r="C47" s="486" t="s">
        <v>68</v>
      </c>
      <c r="D47" s="487"/>
      <c r="E47" s="120"/>
      <c r="F47" s="120"/>
      <c r="G47" s="486" t="s">
        <v>69</v>
      </c>
      <c r="H47" s="487"/>
      <c r="I47" s="57"/>
      <c r="J47" s="56"/>
      <c r="K47" s="59"/>
    </row>
  </sheetData>
  <mergeCells count="39">
    <mergeCell ref="G47:H47"/>
    <mergeCell ref="C45:D45"/>
    <mergeCell ref="C47:D47"/>
    <mergeCell ref="B40:C40"/>
    <mergeCell ref="B27:C27"/>
    <mergeCell ref="C46:D46"/>
    <mergeCell ref="B43:I43"/>
    <mergeCell ref="B35:C35"/>
    <mergeCell ref="G45:H45"/>
    <mergeCell ref="G46:H46"/>
    <mergeCell ref="B17:C17"/>
    <mergeCell ref="B19:C19"/>
    <mergeCell ref="B22:C22"/>
    <mergeCell ref="B38:C38"/>
    <mergeCell ref="B24:C24"/>
    <mergeCell ref="B29:C29"/>
    <mergeCell ref="B30:C30"/>
    <mergeCell ref="B31:C31"/>
    <mergeCell ref="B32:C32"/>
    <mergeCell ref="B36:C36"/>
    <mergeCell ref="B37:C37"/>
    <mergeCell ref="B34:C34"/>
    <mergeCell ref="B21:C21"/>
    <mergeCell ref="C3:G3"/>
    <mergeCell ref="H1:I1"/>
    <mergeCell ref="B25:C25"/>
    <mergeCell ref="C4:G4"/>
    <mergeCell ref="B23:C23"/>
    <mergeCell ref="C8:G8"/>
    <mergeCell ref="C6:G6"/>
    <mergeCell ref="C7:I7"/>
    <mergeCell ref="B11:C11"/>
    <mergeCell ref="B14:C14"/>
    <mergeCell ref="B16:C16"/>
    <mergeCell ref="B18:C18"/>
    <mergeCell ref="C9:I9"/>
    <mergeCell ref="C5:G5"/>
    <mergeCell ref="D1:E1"/>
    <mergeCell ref="F1:G1"/>
  </mergeCells>
  <pageMargins left="1.2598400000000001" right="1.4173199999999999" top="0.944882" bottom="0.59055100000000005" header="0" footer="0"/>
  <pageSetup orientation="landscape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4"/>
  <sheetViews>
    <sheetView showGridLines="0" workbookViewId="0"/>
  </sheetViews>
  <sheetFormatPr baseColWidth="10" defaultColWidth="10.85546875" defaultRowHeight="12" customHeight="1"/>
  <cols>
    <col min="1" max="1" width="4.42578125" style="121" customWidth="1"/>
    <col min="2" max="2" width="24.7109375" style="121" customWidth="1"/>
    <col min="3" max="3" width="40" style="121" customWidth="1"/>
    <col min="4" max="5" width="18.7109375" style="121" customWidth="1"/>
    <col min="6" max="6" width="10.7109375" style="121" customWidth="1"/>
    <col min="7" max="7" width="24.7109375" style="121" customWidth="1"/>
    <col min="8" max="8" width="29.7109375" style="121" customWidth="1"/>
    <col min="9" max="10" width="18.7109375" style="121" customWidth="1"/>
    <col min="11" max="11" width="4.42578125" style="121" customWidth="1"/>
    <col min="12" max="256" width="10.85546875" style="121" customWidth="1"/>
  </cols>
  <sheetData>
    <row r="1" spans="1:11" ht="8.1" customHeight="1">
      <c r="A1" s="2"/>
      <c r="B1" s="3"/>
      <c r="C1" s="84"/>
      <c r="D1" s="3"/>
      <c r="E1" s="3"/>
      <c r="F1" s="84"/>
      <c r="G1" s="84"/>
      <c r="H1" s="81"/>
      <c r="I1" s="3"/>
      <c r="J1" s="3"/>
      <c r="K1" s="4"/>
    </row>
    <row r="2" spans="1:11" ht="8.1" customHeight="1">
      <c r="A2" s="5"/>
      <c r="B2" s="6"/>
      <c r="C2" s="6"/>
      <c r="D2" s="6"/>
      <c r="E2" s="6"/>
      <c r="F2" s="6"/>
      <c r="G2" s="6"/>
      <c r="H2" s="40"/>
      <c r="I2" s="6"/>
      <c r="J2" s="6"/>
      <c r="K2" s="7"/>
    </row>
    <row r="3" spans="1:11" ht="14.1" customHeight="1">
      <c r="A3" s="5"/>
      <c r="B3" s="6"/>
      <c r="C3" s="468" t="str">
        <f>EA!C1</f>
        <v>Cuenta Pública Primer Trimestre 2017</v>
      </c>
      <c r="D3" s="469"/>
      <c r="E3" s="469"/>
      <c r="F3" s="469"/>
      <c r="G3" s="469"/>
      <c r="H3" s="469"/>
      <c r="I3" s="469"/>
      <c r="J3" s="8"/>
      <c r="K3" s="63"/>
    </row>
    <row r="4" spans="1:11" ht="14.1" customHeight="1">
      <c r="A4" s="16"/>
      <c r="B4" s="6"/>
      <c r="C4" s="468" t="s">
        <v>145</v>
      </c>
      <c r="D4" s="469"/>
      <c r="E4" s="469"/>
      <c r="F4" s="469"/>
      <c r="G4" s="469"/>
      <c r="H4" s="469"/>
      <c r="I4" s="469"/>
      <c r="J4" s="8"/>
      <c r="K4" s="63"/>
    </row>
    <row r="5" spans="1:11" ht="14.1" customHeight="1">
      <c r="A5" s="12"/>
      <c r="B5" s="6"/>
      <c r="C5" s="468" t="s">
        <v>129</v>
      </c>
      <c r="D5" s="469"/>
      <c r="E5" s="469"/>
      <c r="F5" s="469"/>
      <c r="G5" s="469"/>
      <c r="H5" s="469"/>
      <c r="I5" s="469"/>
      <c r="J5" s="8"/>
      <c r="K5" s="63"/>
    </row>
    <row r="6" spans="1:11" ht="14.1" customHeight="1">
      <c r="A6" s="12"/>
      <c r="B6" s="6"/>
      <c r="C6" s="468" t="s">
        <v>2</v>
      </c>
      <c r="D6" s="469"/>
      <c r="E6" s="469"/>
      <c r="F6" s="469"/>
      <c r="G6" s="469"/>
      <c r="H6" s="469"/>
      <c r="I6" s="469"/>
      <c r="J6" s="8"/>
      <c r="K6" s="63"/>
    </row>
    <row r="7" spans="1:11" ht="20.100000000000001" customHeight="1">
      <c r="A7" s="12"/>
      <c r="B7" s="13" t="s">
        <v>3</v>
      </c>
      <c r="C7" s="481" t="str">
        <f>EA!C6</f>
        <v>UNIVERSIDAD PEDAGÓGICA DE DURANGO</v>
      </c>
      <c r="D7" s="482"/>
      <c r="E7" s="482"/>
      <c r="F7" s="482"/>
      <c r="G7" s="482"/>
      <c r="H7" s="482"/>
      <c r="I7" s="482"/>
      <c r="J7" s="15"/>
      <c r="K7" s="7"/>
    </row>
    <row r="8" spans="1:11" ht="8.1" customHeight="1">
      <c r="A8" s="16"/>
      <c r="B8" s="8"/>
      <c r="C8" s="17"/>
      <c r="D8" s="17"/>
      <c r="E8" s="17"/>
      <c r="F8" s="17"/>
      <c r="G8" s="48"/>
      <c r="H8" s="115"/>
      <c r="I8" s="48"/>
      <c r="J8" s="48"/>
      <c r="K8" s="7"/>
    </row>
    <row r="9" spans="1:11" ht="8.1" customHeight="1">
      <c r="A9" s="12"/>
      <c r="B9" s="9"/>
      <c r="C9" s="9"/>
      <c r="D9" s="9"/>
      <c r="E9" s="9"/>
      <c r="F9" s="9"/>
      <c r="G9" s="6"/>
      <c r="H9" s="40"/>
      <c r="I9" s="6"/>
      <c r="J9" s="6"/>
      <c r="K9" s="7"/>
    </row>
    <row r="10" spans="1:11" ht="8.1" customHeight="1">
      <c r="A10" s="65"/>
      <c r="B10" s="52"/>
      <c r="C10" s="52"/>
      <c r="D10" s="52"/>
      <c r="E10" s="52"/>
      <c r="F10" s="52"/>
      <c r="G10" s="21"/>
      <c r="H10" s="122"/>
      <c r="I10" s="21"/>
      <c r="J10" s="21"/>
      <c r="K10" s="66"/>
    </row>
    <row r="11" spans="1:11" ht="20.100000000000001" customHeight="1">
      <c r="A11" s="123"/>
      <c r="B11" s="507" t="s">
        <v>73</v>
      </c>
      <c r="C11" s="508"/>
      <c r="D11" s="90" t="s">
        <v>146</v>
      </c>
      <c r="E11" s="90" t="s">
        <v>147</v>
      </c>
      <c r="F11" s="91"/>
      <c r="G11" s="507" t="s">
        <v>73</v>
      </c>
      <c r="H11" s="508"/>
      <c r="I11" s="90" t="s">
        <v>146</v>
      </c>
      <c r="J11" s="90" t="s">
        <v>147</v>
      </c>
      <c r="K11" s="124"/>
    </row>
    <row r="12" spans="1:11" ht="8.1" customHeight="1">
      <c r="A12" s="71"/>
      <c r="B12" s="17"/>
      <c r="C12" s="17"/>
      <c r="D12" s="48"/>
      <c r="E12" s="48"/>
      <c r="F12" s="48"/>
      <c r="G12" s="48"/>
      <c r="H12" s="115"/>
      <c r="I12" s="48"/>
      <c r="J12" s="48"/>
      <c r="K12" s="72"/>
    </row>
    <row r="13" spans="1:11" ht="8.1" customHeight="1">
      <c r="A13" s="29"/>
      <c r="B13" s="8"/>
      <c r="C13" s="8"/>
      <c r="D13" s="125"/>
      <c r="E13" s="125"/>
      <c r="F13" s="6"/>
      <c r="G13" s="6"/>
      <c r="H13" s="40"/>
      <c r="I13" s="6"/>
      <c r="J13" s="6"/>
      <c r="K13" s="28"/>
    </row>
    <row r="14" spans="1:11" ht="12.75" customHeight="1">
      <c r="A14" s="74"/>
      <c r="B14" s="479" t="s">
        <v>7</v>
      </c>
      <c r="C14" s="480"/>
      <c r="D14" s="100">
        <f>D16+D26</f>
        <v>3672226.6399999997</v>
      </c>
      <c r="E14" s="100">
        <f>E16+E26</f>
        <v>163214.37999999989</v>
      </c>
      <c r="F14" s="6"/>
      <c r="G14" s="479" t="s">
        <v>8</v>
      </c>
      <c r="H14" s="480"/>
      <c r="I14" s="100">
        <f>I16+I27</f>
        <v>0</v>
      </c>
      <c r="J14" s="100">
        <f>J16+J27</f>
        <v>58679.489999999991</v>
      </c>
      <c r="K14" s="28"/>
    </row>
    <row r="15" spans="1:11" ht="12.75" customHeight="1">
      <c r="A15" s="73"/>
      <c r="B15" s="32"/>
      <c r="C15" s="8"/>
      <c r="D15" s="101"/>
      <c r="E15" s="101"/>
      <c r="F15" s="6"/>
      <c r="G15" s="32"/>
      <c r="H15" s="32"/>
      <c r="I15" s="101"/>
      <c r="J15" s="101"/>
      <c r="K15" s="28"/>
    </row>
    <row r="16" spans="1:11" ht="12.75" customHeight="1">
      <c r="A16" s="73"/>
      <c r="B16" s="479" t="s">
        <v>9</v>
      </c>
      <c r="C16" s="480"/>
      <c r="D16" s="100">
        <f>SUM(D18:D24)</f>
        <v>766172.19000000018</v>
      </c>
      <c r="E16" s="100">
        <f>SUM(E18:E24)</f>
        <v>0</v>
      </c>
      <c r="F16" s="6"/>
      <c r="G16" s="479" t="s">
        <v>10</v>
      </c>
      <c r="H16" s="480"/>
      <c r="I16" s="100">
        <f>SUM(I18:I25)</f>
        <v>0</v>
      </c>
      <c r="J16" s="100">
        <f>SUM(J18:J25)</f>
        <v>58679.489999999991</v>
      </c>
      <c r="K16" s="28"/>
    </row>
    <row r="17" spans="1:11" ht="12.75" customHeight="1">
      <c r="A17" s="73"/>
      <c r="B17" s="32"/>
      <c r="C17" s="8"/>
      <c r="D17" s="101"/>
      <c r="E17" s="101"/>
      <c r="F17" s="6"/>
      <c r="G17" s="32"/>
      <c r="H17" s="32"/>
      <c r="I17" s="101"/>
      <c r="J17" s="101"/>
      <c r="K17" s="28"/>
    </row>
    <row r="18" spans="1:11" ht="15" customHeight="1">
      <c r="A18" s="74"/>
      <c r="B18" s="473" t="s">
        <v>11</v>
      </c>
      <c r="C18" s="474"/>
      <c r="D18" s="126">
        <f>IF(ESF!D18&lt;ESF!E18,ESF!E18-ESF!D18,0)</f>
        <v>677161.00000000012</v>
      </c>
      <c r="E18" s="126">
        <f>IF(D18&gt;0,0,ESF!D18-ESF!E18)</f>
        <v>0</v>
      </c>
      <c r="F18" s="6"/>
      <c r="G18" s="473" t="s">
        <v>12</v>
      </c>
      <c r="H18" s="474"/>
      <c r="I18" s="126">
        <f>IF(ESF!I18&gt;ESF!J18,ESF!I18-ESF!J18,0)</f>
        <v>0</v>
      </c>
      <c r="J18" s="126">
        <f>IF(I18&gt;0,0,ESF!J18-ESF!I18)</f>
        <v>58679.489999999991</v>
      </c>
      <c r="K18" s="28"/>
    </row>
    <row r="19" spans="1:11" ht="15" customHeight="1">
      <c r="A19" s="74"/>
      <c r="B19" s="473" t="s">
        <v>13</v>
      </c>
      <c r="C19" s="474"/>
      <c r="D19" s="126">
        <f>IF(ESF!D19&lt;ESF!E19,ESF!E19-ESF!D19,0)</f>
        <v>89011.19</v>
      </c>
      <c r="E19" s="126">
        <f>IF(D19&gt;0,0,ESF!D19-ESF!E19)</f>
        <v>0</v>
      </c>
      <c r="F19" s="6"/>
      <c r="G19" s="473" t="s">
        <v>14</v>
      </c>
      <c r="H19" s="474"/>
      <c r="I19" s="126">
        <f>IF(ESF!I19&gt;ESF!J19,ESF!I19-ESF!J19,0)</f>
        <v>0</v>
      </c>
      <c r="J19" s="126">
        <f>IF(I19&gt;0,0,ESF!J19-ESF!I19)</f>
        <v>0</v>
      </c>
      <c r="K19" s="28"/>
    </row>
    <row r="20" spans="1:11" ht="15" customHeight="1">
      <c r="A20" s="74"/>
      <c r="B20" s="473" t="s">
        <v>15</v>
      </c>
      <c r="C20" s="474"/>
      <c r="D20" s="126">
        <f>IF(ESF!D20&lt;ESF!E20,ESF!E20-ESF!D20,0)</f>
        <v>0</v>
      </c>
      <c r="E20" s="126">
        <f>IF(D20&gt;0,0,ESF!D20-ESF!E20)</f>
        <v>0</v>
      </c>
      <c r="F20" s="6"/>
      <c r="G20" s="473" t="s">
        <v>16</v>
      </c>
      <c r="H20" s="474"/>
      <c r="I20" s="126">
        <f>IF(ESF!I20&gt;ESF!J20,ESF!I20-ESF!J20,0)</f>
        <v>0</v>
      </c>
      <c r="J20" s="126">
        <f>IF(I20&gt;0,0,ESF!J20-ESF!I20)</f>
        <v>0</v>
      </c>
      <c r="K20" s="28"/>
    </row>
    <row r="21" spans="1:11" ht="15" customHeight="1">
      <c r="A21" s="74"/>
      <c r="B21" s="473" t="s">
        <v>17</v>
      </c>
      <c r="C21" s="474"/>
      <c r="D21" s="126">
        <f>IF(ESF!D21&lt;ESF!E21,ESF!E21-ESF!D21,0)</f>
        <v>0</v>
      </c>
      <c r="E21" s="126">
        <f>IF(D21&gt;0,0,ESF!D21-ESF!E21)</f>
        <v>0</v>
      </c>
      <c r="F21" s="6"/>
      <c r="G21" s="473" t="s">
        <v>18</v>
      </c>
      <c r="H21" s="474"/>
      <c r="I21" s="126">
        <f>IF(ESF!I21&gt;ESF!J21,ESF!I21-ESF!J21,0)</f>
        <v>0</v>
      </c>
      <c r="J21" s="126">
        <f>IF(I21&gt;0,0,ESF!J21-ESF!I21)</f>
        <v>0</v>
      </c>
      <c r="K21" s="28"/>
    </row>
    <row r="22" spans="1:11" ht="15" customHeight="1">
      <c r="A22" s="74"/>
      <c r="B22" s="473" t="s">
        <v>19</v>
      </c>
      <c r="C22" s="474"/>
      <c r="D22" s="126">
        <f>IF(ESF!D22&lt;ESF!E22,ESF!E22-ESF!D22,0)</f>
        <v>0</v>
      </c>
      <c r="E22" s="126">
        <f>IF(D22&gt;0,0,ESF!D22-ESF!E22)</f>
        <v>0</v>
      </c>
      <c r="F22" s="6"/>
      <c r="G22" s="473" t="s">
        <v>20</v>
      </c>
      <c r="H22" s="474"/>
      <c r="I22" s="126">
        <f>IF(ESF!I22&gt;ESF!J22,ESF!I22-ESF!J22,0)</f>
        <v>0</v>
      </c>
      <c r="J22" s="126">
        <f>IF(I22&gt;0,0,ESF!J22-ESF!I22)</f>
        <v>0</v>
      </c>
      <c r="K22" s="28"/>
    </row>
    <row r="23" spans="1:11" ht="25.5" customHeight="1">
      <c r="A23" s="74"/>
      <c r="B23" s="473" t="s">
        <v>21</v>
      </c>
      <c r="C23" s="474"/>
      <c r="D23" s="126">
        <f>IF(ESF!D23&lt;ESF!E23,ESF!E23-ESF!D23,0)</f>
        <v>0</v>
      </c>
      <c r="E23" s="126">
        <f>IF(D23&gt;0,0,ESF!D23-ESF!E23)</f>
        <v>0</v>
      </c>
      <c r="F23" s="6"/>
      <c r="G23" s="477" t="s">
        <v>22</v>
      </c>
      <c r="H23" s="478"/>
      <c r="I23" s="126">
        <f>IF(ESF!I23&gt;ESF!J23,ESF!I23-ESF!J23,0)</f>
        <v>0</v>
      </c>
      <c r="J23" s="126">
        <f>IF(I23&gt;0,0,ESF!J23-ESF!I23)</f>
        <v>0</v>
      </c>
      <c r="K23" s="28"/>
    </row>
    <row r="24" spans="1:11" ht="15" customHeight="1">
      <c r="A24" s="74"/>
      <c r="B24" s="473" t="s">
        <v>23</v>
      </c>
      <c r="C24" s="474"/>
      <c r="D24" s="126">
        <f>IF(ESF!D24&lt;ESF!E24,ESF!E24-ESF!D24,0)</f>
        <v>0</v>
      </c>
      <c r="E24" s="126">
        <f>IF(D24&gt;0,0,ESF!D24-ESF!E24)</f>
        <v>0</v>
      </c>
      <c r="F24" s="6"/>
      <c r="G24" s="473" t="s">
        <v>24</v>
      </c>
      <c r="H24" s="474"/>
      <c r="I24" s="126">
        <f>IF(ESF!I24&gt;ESF!J24,ESF!I24-ESF!J24,0)</f>
        <v>0</v>
      </c>
      <c r="J24" s="126">
        <f>IF(I24&gt;0,0,ESF!J24-ESF!I24)</f>
        <v>0</v>
      </c>
      <c r="K24" s="28"/>
    </row>
    <row r="25" spans="1:11" ht="12.75" customHeight="1">
      <c r="A25" s="73"/>
      <c r="B25" s="32"/>
      <c r="C25" s="8"/>
      <c r="D25" s="101"/>
      <c r="E25" s="101"/>
      <c r="F25" s="6"/>
      <c r="G25" s="473" t="s">
        <v>25</v>
      </c>
      <c r="H25" s="474"/>
      <c r="I25" s="126">
        <f>IF(ESF!I25&gt;ESF!J25,ESF!I25-ESF!J25,0)</f>
        <v>0</v>
      </c>
      <c r="J25" s="126">
        <f>IF(I25&gt;0,0,ESF!J25-ESF!I25)</f>
        <v>0</v>
      </c>
      <c r="K25" s="28"/>
    </row>
    <row r="26" spans="1:11" ht="12.75" customHeight="1">
      <c r="A26" s="73"/>
      <c r="B26" s="479" t="s">
        <v>28</v>
      </c>
      <c r="C26" s="480"/>
      <c r="D26" s="100">
        <f>SUM(D28:D36)</f>
        <v>2906054.4499999993</v>
      </c>
      <c r="E26" s="100">
        <f>SUM(E28:E36)</f>
        <v>163214.37999999989</v>
      </c>
      <c r="F26" s="6"/>
      <c r="G26" s="32"/>
      <c r="H26" s="32"/>
      <c r="I26" s="101"/>
      <c r="J26" s="101"/>
      <c r="K26" s="28"/>
    </row>
    <row r="27" spans="1:11" ht="12.75" customHeight="1">
      <c r="A27" s="73"/>
      <c r="B27" s="32"/>
      <c r="C27" s="8"/>
      <c r="D27" s="101"/>
      <c r="E27" s="101"/>
      <c r="F27" s="6"/>
      <c r="G27" s="475" t="s">
        <v>29</v>
      </c>
      <c r="H27" s="476"/>
      <c r="I27" s="100">
        <f>SUM(I29:I34)</f>
        <v>0</v>
      </c>
      <c r="J27" s="100">
        <f>SUM(J29:J34)</f>
        <v>0</v>
      </c>
      <c r="K27" s="28"/>
    </row>
    <row r="28" spans="1:11" ht="12.75" customHeight="1">
      <c r="A28" s="74"/>
      <c r="B28" s="473" t="s">
        <v>30</v>
      </c>
      <c r="C28" s="474"/>
      <c r="D28" s="126">
        <f>IF(ESF!D31&lt;ESF!E31,ESF!E31-ESF!D31,0)</f>
        <v>0</v>
      </c>
      <c r="E28" s="126">
        <f>IF(D28&gt;0,0,ESF!D31-ESF!E31)</f>
        <v>0</v>
      </c>
      <c r="F28" s="6"/>
      <c r="G28" s="32"/>
      <c r="H28" s="32"/>
      <c r="I28" s="101"/>
      <c r="J28" s="101"/>
      <c r="K28" s="28"/>
    </row>
    <row r="29" spans="1:11" ht="15" customHeight="1">
      <c r="A29" s="74"/>
      <c r="B29" s="473" t="s">
        <v>32</v>
      </c>
      <c r="C29" s="474"/>
      <c r="D29" s="126">
        <f>IF(ESF!D32&lt;ESF!E32,ESF!E32-ESF!D32,0)</f>
        <v>0</v>
      </c>
      <c r="E29" s="126">
        <f>IF(D29&gt;0,0,ESF!D32-ESF!E32)</f>
        <v>0</v>
      </c>
      <c r="F29" s="6"/>
      <c r="G29" s="473" t="s">
        <v>31</v>
      </c>
      <c r="H29" s="474"/>
      <c r="I29" s="126">
        <f>IF(ESF!I31&gt;ESF!J31,ESF!I31-ESF!J31,0)</f>
        <v>0</v>
      </c>
      <c r="J29" s="126">
        <f>IF(I29&gt;0,0,ESF!J31-ESF!I31)</f>
        <v>0</v>
      </c>
      <c r="K29" s="28"/>
    </row>
    <row r="30" spans="1:11" ht="15" customHeight="1">
      <c r="A30" s="74"/>
      <c r="B30" s="473" t="s">
        <v>34</v>
      </c>
      <c r="C30" s="474"/>
      <c r="D30" s="126">
        <f>IF(ESF!D33&lt;ESF!E33,ESF!E33-ESF!D33,0)</f>
        <v>0</v>
      </c>
      <c r="E30" s="126">
        <f>IF(D30&gt;0,0,ESF!D33-ESF!E33)</f>
        <v>0</v>
      </c>
      <c r="F30" s="6"/>
      <c r="G30" s="473" t="s">
        <v>33</v>
      </c>
      <c r="H30" s="474"/>
      <c r="I30" s="126">
        <f>IF(ESF!I32&gt;ESF!J32,ESF!I32-ESF!J32,0)</f>
        <v>0</v>
      </c>
      <c r="J30" s="126">
        <f>IF(I30&gt;0,0,ESF!J32-ESF!I32)</f>
        <v>0</v>
      </c>
      <c r="K30" s="28"/>
    </row>
    <row r="31" spans="1:11" ht="15" customHeight="1">
      <c r="A31" s="74"/>
      <c r="B31" s="473" t="s">
        <v>36</v>
      </c>
      <c r="C31" s="474"/>
      <c r="D31" s="126">
        <f>IF(ESF!D34&lt;ESF!E34,ESF!E34-ESF!D34,0)</f>
        <v>0</v>
      </c>
      <c r="E31" s="126">
        <f>IF(D31&gt;0,0,ESF!D34-ESF!E34)</f>
        <v>163214.37999999989</v>
      </c>
      <c r="F31" s="6"/>
      <c r="G31" s="473" t="s">
        <v>35</v>
      </c>
      <c r="H31" s="474"/>
      <c r="I31" s="126">
        <f>IF(ESF!I33&gt;ESF!J33,ESF!I33-ESF!J33,0)</f>
        <v>0</v>
      </c>
      <c r="J31" s="126">
        <f>IF(I31&gt;0,0,ESF!J33-ESF!I33)</f>
        <v>0</v>
      </c>
      <c r="K31" s="28"/>
    </row>
    <row r="32" spans="1:11" ht="15" customHeight="1">
      <c r="A32" s="74"/>
      <c r="B32" s="473" t="s">
        <v>38</v>
      </c>
      <c r="C32" s="474"/>
      <c r="D32" s="126">
        <f>IF(ESF!D35&lt;ESF!E35,ESF!E35-ESF!D35,0)</f>
        <v>0</v>
      </c>
      <c r="E32" s="126">
        <f>IF(D32&gt;0,0,ESF!D35-ESF!E35)</f>
        <v>0</v>
      </c>
      <c r="F32" s="6"/>
      <c r="G32" s="473" t="s">
        <v>37</v>
      </c>
      <c r="H32" s="474"/>
      <c r="I32" s="126">
        <f>IF(ESF!I34&gt;ESF!J34,ESF!I34-ESF!J34,0)</f>
        <v>0</v>
      </c>
      <c r="J32" s="126">
        <f>IF(I32&gt;0,0,ESF!J34-ESF!I34)</f>
        <v>0</v>
      </c>
      <c r="K32" s="28"/>
    </row>
    <row r="33" spans="1:11" ht="26.1" customHeight="1">
      <c r="A33" s="74"/>
      <c r="B33" s="477" t="s">
        <v>40</v>
      </c>
      <c r="C33" s="478"/>
      <c r="D33" s="126">
        <f>IF(ESF!D36&lt;ESF!E36,ESF!E36-ESF!D36,0)</f>
        <v>2906054.4499999993</v>
      </c>
      <c r="E33" s="126">
        <f>IF(D33&gt;0,0,ESF!D36-ESF!E36)</f>
        <v>0</v>
      </c>
      <c r="F33" s="6"/>
      <c r="G33" s="477" t="s">
        <v>39</v>
      </c>
      <c r="H33" s="478"/>
      <c r="I33" s="126">
        <f>IF(ESF!I35&gt;ESF!J35,ESF!I35-ESF!J35,0)</f>
        <v>0</v>
      </c>
      <c r="J33" s="126">
        <f>IF(I33&gt;0,0,ESF!J35-ESF!I35)</f>
        <v>0</v>
      </c>
      <c r="K33" s="28"/>
    </row>
    <row r="34" spans="1:11" ht="15" customHeight="1">
      <c r="A34" s="74"/>
      <c r="B34" s="473" t="s">
        <v>42</v>
      </c>
      <c r="C34" s="474"/>
      <c r="D34" s="126">
        <f>IF(ESF!D37&lt;ESF!E37,ESF!E37-ESF!D37,0)</f>
        <v>0</v>
      </c>
      <c r="E34" s="126">
        <f>IF(D34&gt;0,0,ESF!D37-ESF!E37)</f>
        <v>0</v>
      </c>
      <c r="F34" s="6"/>
      <c r="G34" s="473" t="s">
        <v>41</v>
      </c>
      <c r="H34" s="474"/>
      <c r="I34" s="126">
        <f>IF(ESF!I36&gt;ESF!J36,ESF!I36-ESF!J36,0)</f>
        <v>0</v>
      </c>
      <c r="J34" s="126">
        <f>IF(I34&gt;0,0,ESF!J36-ESF!I36)</f>
        <v>0</v>
      </c>
      <c r="K34" s="28"/>
    </row>
    <row r="35" spans="1:11" ht="25.5" customHeight="1">
      <c r="A35" s="74"/>
      <c r="B35" s="477" t="s">
        <v>43</v>
      </c>
      <c r="C35" s="478"/>
      <c r="D35" s="126">
        <f>IF(ESF!D38&lt;ESF!E38,ESF!E38-ESF!D38,0)</f>
        <v>0</v>
      </c>
      <c r="E35" s="126">
        <f>IF(D35&gt;0,0,ESF!D38-ESF!E38)</f>
        <v>0</v>
      </c>
      <c r="F35" s="6"/>
      <c r="G35" s="32"/>
      <c r="H35" s="32"/>
      <c r="I35" s="127"/>
      <c r="J35" s="127"/>
      <c r="K35" s="28"/>
    </row>
    <row r="36" spans="1:11" ht="12.75" customHeight="1">
      <c r="A36" s="74"/>
      <c r="B36" s="473" t="s">
        <v>45</v>
      </c>
      <c r="C36" s="474"/>
      <c r="D36" s="126">
        <f>IF(ESF!D39&lt;ESF!E39,ESF!E39-ESF!D39,0)</f>
        <v>0</v>
      </c>
      <c r="E36" s="126">
        <f>IF(D36&gt;0,0,ESF!D39-ESF!E39)</f>
        <v>0</v>
      </c>
      <c r="F36" s="6"/>
      <c r="G36" s="479" t="s">
        <v>48</v>
      </c>
      <c r="H36" s="480"/>
      <c r="I36" s="100">
        <f>I38+I44+I52</f>
        <v>853670.63</v>
      </c>
      <c r="J36" s="100">
        <f>J38+J44+J52</f>
        <v>4304003.4000000004</v>
      </c>
      <c r="K36" s="28"/>
    </row>
    <row r="37" spans="1:11" ht="12.75" customHeight="1">
      <c r="A37" s="73"/>
      <c r="B37" s="32"/>
      <c r="C37" s="8"/>
      <c r="D37" s="127"/>
      <c r="E37" s="127"/>
      <c r="F37" s="6"/>
      <c r="G37" s="32"/>
      <c r="H37" s="32"/>
      <c r="I37" s="101"/>
      <c r="J37" s="101"/>
      <c r="K37" s="28"/>
    </row>
    <row r="38" spans="1:11" ht="12.75" customHeight="1">
      <c r="A38" s="74"/>
      <c r="B38" s="6"/>
      <c r="C38" s="6"/>
      <c r="D38" s="37"/>
      <c r="E38" s="37"/>
      <c r="F38" s="6"/>
      <c r="G38" s="479" t="s">
        <v>50</v>
      </c>
      <c r="H38" s="480"/>
      <c r="I38" s="100">
        <f>SUM(I40:I42)</f>
        <v>0</v>
      </c>
      <c r="J38" s="100">
        <f>SUM(J40:J42)</f>
        <v>0</v>
      </c>
      <c r="K38" s="28"/>
    </row>
    <row r="39" spans="1:11" ht="12.75" customHeight="1">
      <c r="A39" s="73"/>
      <c r="B39" s="6"/>
      <c r="C39" s="6"/>
      <c r="D39" s="37"/>
      <c r="E39" s="37"/>
      <c r="F39" s="6"/>
      <c r="G39" s="32"/>
      <c r="H39" s="32"/>
      <c r="I39" s="101"/>
      <c r="J39" s="101"/>
      <c r="K39" s="28"/>
    </row>
    <row r="40" spans="1:11" ht="15" customHeight="1">
      <c r="A40" s="74"/>
      <c r="B40" s="6"/>
      <c r="C40" s="6"/>
      <c r="D40" s="6"/>
      <c r="E40" s="6"/>
      <c r="F40" s="6"/>
      <c r="G40" s="473" t="s">
        <v>51</v>
      </c>
      <c r="H40" s="474"/>
      <c r="I40" s="126">
        <f>IF(ESF!I46&gt;ESF!J46,ESF!I46-ESF!J46,0)</f>
        <v>0</v>
      </c>
      <c r="J40" s="126">
        <f>IF(I40&gt;0,0,ESF!J46-ESF!I46)</f>
        <v>0</v>
      </c>
      <c r="K40" s="28"/>
    </row>
    <row r="41" spans="1:11" ht="12.75" customHeight="1">
      <c r="A41" s="73"/>
      <c r="B41" s="6"/>
      <c r="C41" s="6"/>
      <c r="D41" s="6"/>
      <c r="E41" s="6"/>
      <c r="F41" s="6"/>
      <c r="G41" s="473" t="s">
        <v>52</v>
      </c>
      <c r="H41" s="474"/>
      <c r="I41" s="126">
        <f>IF(ESF!I47&gt;ESF!J47,ESF!I47-ESF!J47,0)</f>
        <v>0</v>
      </c>
      <c r="J41" s="126">
        <f>IF(I41&gt;0,0,ESF!J47-ESF!I47)</f>
        <v>0</v>
      </c>
      <c r="K41" s="28"/>
    </row>
    <row r="42" spans="1:11" ht="15" customHeight="1">
      <c r="A42" s="74"/>
      <c r="B42" s="6"/>
      <c r="C42" s="6"/>
      <c r="D42" s="6"/>
      <c r="E42" s="6"/>
      <c r="F42" s="6"/>
      <c r="G42" s="473" t="s">
        <v>53</v>
      </c>
      <c r="H42" s="474"/>
      <c r="I42" s="126">
        <f>IF(ESF!I48&gt;ESF!J48,ESF!I48-ESF!J48,0)</f>
        <v>0</v>
      </c>
      <c r="J42" s="126">
        <f>IF(I42&gt;0,0,ESF!J48-ESF!I48)</f>
        <v>0</v>
      </c>
      <c r="K42" s="28"/>
    </row>
    <row r="43" spans="1:11" ht="12.75" customHeight="1">
      <c r="A43" s="74"/>
      <c r="B43" s="6"/>
      <c r="C43" s="6"/>
      <c r="D43" s="6"/>
      <c r="E43" s="6"/>
      <c r="F43" s="6"/>
      <c r="G43" s="32"/>
      <c r="H43" s="32"/>
      <c r="I43" s="101"/>
      <c r="J43" s="101"/>
      <c r="K43" s="28"/>
    </row>
    <row r="44" spans="1:11" ht="12.75" customHeight="1">
      <c r="A44" s="74"/>
      <c r="B44" s="6"/>
      <c r="C44" s="6"/>
      <c r="D44" s="6"/>
      <c r="E44" s="6"/>
      <c r="F44" s="6"/>
      <c r="G44" s="479" t="s">
        <v>54</v>
      </c>
      <c r="H44" s="480"/>
      <c r="I44" s="100">
        <f>SUM(I46:I50)</f>
        <v>853670.63</v>
      </c>
      <c r="J44" s="100">
        <f>SUM(J46:J50)</f>
        <v>4304003.4000000004</v>
      </c>
      <c r="K44" s="28"/>
    </row>
    <row r="45" spans="1:11" ht="12.75" customHeight="1">
      <c r="A45" s="74"/>
      <c r="B45" s="6"/>
      <c r="C45" s="6"/>
      <c r="D45" s="6"/>
      <c r="E45" s="6"/>
      <c r="F45" s="6"/>
      <c r="G45" s="32"/>
      <c r="H45" s="32"/>
      <c r="I45" s="101"/>
      <c r="J45" s="101"/>
      <c r="K45" s="28"/>
    </row>
    <row r="46" spans="1:11" ht="15" customHeight="1">
      <c r="A46" s="74"/>
      <c r="B46" s="6"/>
      <c r="C46" s="6"/>
      <c r="D46" s="6"/>
      <c r="E46" s="6"/>
      <c r="F46" s="6"/>
      <c r="G46" s="473" t="s">
        <v>55</v>
      </c>
      <c r="H46" s="474"/>
      <c r="I46" s="126">
        <f>IF(ESF!I52&gt;ESF!J52,ESF!I52-ESF!J52,0)</f>
        <v>853670.63</v>
      </c>
      <c r="J46" s="126">
        <f>IF(I46&gt;0,0,ESF!J52-ESF!I52)</f>
        <v>0</v>
      </c>
      <c r="K46" s="28"/>
    </row>
    <row r="47" spans="1:11" ht="15" customHeight="1">
      <c r="A47" s="74"/>
      <c r="B47" s="6"/>
      <c r="C47" s="6"/>
      <c r="D47" s="6"/>
      <c r="E47" s="6"/>
      <c r="F47" s="6"/>
      <c r="G47" s="473" t="s">
        <v>56</v>
      </c>
      <c r="H47" s="474"/>
      <c r="I47" s="126">
        <f>IF(ESF!I53&gt;ESF!J53,ESF!I53-ESF!J53,0)</f>
        <v>0</v>
      </c>
      <c r="J47" s="126">
        <f>IF(I47&gt;0,0,ESF!J53-ESF!I53)</f>
        <v>4304003.4000000004</v>
      </c>
      <c r="K47" s="28"/>
    </row>
    <row r="48" spans="1:11" ht="15" customHeight="1">
      <c r="A48" s="74"/>
      <c r="B48" s="6"/>
      <c r="C48" s="6"/>
      <c r="D48" s="6"/>
      <c r="E48" s="6"/>
      <c r="F48" s="6"/>
      <c r="G48" s="473" t="s">
        <v>57</v>
      </c>
      <c r="H48" s="474"/>
      <c r="I48" s="126">
        <f>IF(ESF!I54&gt;ESF!J54,ESF!I54-ESF!J54,0)</f>
        <v>0</v>
      </c>
      <c r="J48" s="126">
        <f>IF(I48&gt;0,0,ESF!J54-ESF!I54)</f>
        <v>0</v>
      </c>
      <c r="K48" s="28"/>
    </row>
    <row r="49" spans="1:11" ht="15" customHeight="1">
      <c r="A49" s="74"/>
      <c r="B49" s="6"/>
      <c r="C49" s="6"/>
      <c r="D49" s="6"/>
      <c r="E49" s="6"/>
      <c r="F49" s="6"/>
      <c r="G49" s="473" t="s">
        <v>58</v>
      </c>
      <c r="H49" s="474"/>
      <c r="I49" s="126">
        <f>IF(ESF!I55&gt;ESF!J55,ESF!I55-ESF!J55,0)</f>
        <v>0</v>
      </c>
      <c r="J49" s="126">
        <f>IF(I49&gt;0,0,ESF!J55-ESF!I55)</f>
        <v>0</v>
      </c>
      <c r="K49" s="28"/>
    </row>
    <row r="50" spans="1:11" ht="12.75" customHeight="1">
      <c r="A50" s="73"/>
      <c r="B50" s="6"/>
      <c r="C50" s="6"/>
      <c r="D50" s="6"/>
      <c r="E50" s="6"/>
      <c r="F50" s="6"/>
      <c r="G50" s="473" t="s">
        <v>59</v>
      </c>
      <c r="H50" s="474"/>
      <c r="I50" s="126">
        <f>IF(ESF!I56&gt;ESF!J56,ESF!I56-ESF!J56,0)</f>
        <v>0</v>
      </c>
      <c r="J50" s="126">
        <f>IF(I50&gt;0,0,ESF!J56-ESF!I56)</f>
        <v>0</v>
      </c>
      <c r="K50" s="28"/>
    </row>
    <row r="51" spans="1:11" ht="12.75" customHeight="1">
      <c r="A51" s="74"/>
      <c r="B51" s="6"/>
      <c r="C51" s="6"/>
      <c r="D51" s="6"/>
      <c r="E51" s="6"/>
      <c r="F51" s="6"/>
      <c r="G51" s="32"/>
      <c r="H51" s="32"/>
      <c r="I51" s="101"/>
      <c r="J51" s="101"/>
      <c r="K51" s="28"/>
    </row>
    <row r="52" spans="1:11" ht="26.1" customHeight="1">
      <c r="A52" s="73"/>
      <c r="B52" s="6"/>
      <c r="C52" s="6"/>
      <c r="D52" s="6"/>
      <c r="E52" s="6"/>
      <c r="F52" s="6"/>
      <c r="G52" s="479" t="s">
        <v>148</v>
      </c>
      <c r="H52" s="480"/>
      <c r="I52" s="100">
        <f>SUM(I54:I55)</f>
        <v>0</v>
      </c>
      <c r="J52" s="100">
        <f>SUM(J54:J55)</f>
        <v>0</v>
      </c>
      <c r="K52" s="28"/>
    </row>
    <row r="53" spans="1:11" ht="12.75" customHeight="1">
      <c r="A53" s="74"/>
      <c r="B53" s="6"/>
      <c r="C53" s="6"/>
      <c r="D53" s="6"/>
      <c r="E53" s="6"/>
      <c r="F53" s="6"/>
      <c r="G53" s="32"/>
      <c r="H53" s="32"/>
      <c r="I53" s="101"/>
      <c r="J53" s="101"/>
      <c r="K53" s="28"/>
    </row>
    <row r="54" spans="1:11" ht="15" customHeight="1">
      <c r="A54" s="74"/>
      <c r="B54" s="6"/>
      <c r="C54" s="6"/>
      <c r="D54" s="6"/>
      <c r="E54" s="6"/>
      <c r="F54" s="6"/>
      <c r="G54" s="473" t="s">
        <v>61</v>
      </c>
      <c r="H54" s="474"/>
      <c r="I54" s="126">
        <f>IF(ESF!I60&gt;ESF!J60,ESF!I60-ESF!J60,0)</f>
        <v>0</v>
      </c>
      <c r="J54" s="126">
        <f>IF(I54&gt;0,0,ESF!J60-ESF!I60)</f>
        <v>0</v>
      </c>
      <c r="K54" s="28"/>
    </row>
    <row r="55" spans="1:11" ht="19.5" customHeight="1">
      <c r="A55" s="128"/>
      <c r="B55" s="21"/>
      <c r="C55" s="21"/>
      <c r="D55" s="21"/>
      <c r="E55" s="21"/>
      <c r="F55" s="21"/>
      <c r="G55" s="517" t="s">
        <v>62</v>
      </c>
      <c r="H55" s="518"/>
      <c r="I55" s="129">
        <f>IF(ESF!I61&gt;ESF!J61,ESF!I61-ESF!J61,0)</f>
        <v>0</v>
      </c>
      <c r="J55" s="129">
        <f>IF(I55&gt;0,0,ESF!J61-ESF!I61)</f>
        <v>0</v>
      </c>
      <c r="K55" s="46"/>
    </row>
    <row r="56" spans="1:11" ht="8.1" customHeight="1">
      <c r="A56" s="111"/>
      <c r="B56" s="112"/>
      <c r="C56" s="112"/>
      <c r="D56" s="112"/>
      <c r="E56" s="130"/>
      <c r="F56" s="130"/>
      <c r="G56" s="112"/>
      <c r="H56" s="131"/>
      <c r="I56" s="112"/>
      <c r="J56" s="130"/>
      <c r="K56" s="132"/>
    </row>
    <row r="57" spans="1:11" ht="8.1" customHeight="1">
      <c r="A57" s="47"/>
      <c r="B57" s="48"/>
      <c r="C57" s="48"/>
      <c r="D57" s="48"/>
      <c r="E57" s="49"/>
      <c r="F57" s="49"/>
      <c r="G57" s="48"/>
      <c r="H57" s="115"/>
      <c r="I57" s="48"/>
      <c r="J57" s="49"/>
      <c r="K57" s="133"/>
    </row>
    <row r="58" spans="1:11" ht="8.1" customHeight="1">
      <c r="A58" s="5"/>
      <c r="B58" s="6"/>
      <c r="C58" s="6"/>
      <c r="D58" s="38"/>
      <c r="E58" s="38"/>
      <c r="F58" s="6"/>
      <c r="G58" s="6"/>
      <c r="H58" s="40"/>
      <c r="I58" s="38"/>
      <c r="J58" s="38"/>
      <c r="K58" s="7"/>
    </row>
    <row r="59" spans="1:11" ht="15" customHeight="1">
      <c r="A59" s="5"/>
      <c r="B59" s="489" t="s">
        <v>65</v>
      </c>
      <c r="C59" s="490"/>
      <c r="D59" s="490"/>
      <c r="E59" s="490"/>
      <c r="F59" s="490"/>
      <c r="G59" s="490"/>
      <c r="H59" s="490"/>
      <c r="I59" s="490"/>
      <c r="J59" s="490"/>
      <c r="K59" s="7"/>
    </row>
    <row r="60" spans="1:11" ht="9.75" customHeight="1">
      <c r="A60" s="5"/>
      <c r="B60" s="6"/>
      <c r="C60" s="6"/>
      <c r="D60" s="38"/>
      <c r="E60" s="38"/>
      <c r="F60" s="6"/>
      <c r="G60" s="6"/>
      <c r="H60" s="40"/>
      <c r="I60" s="38"/>
      <c r="J60" s="38"/>
      <c r="K60" s="7"/>
    </row>
    <row r="61" spans="1:11" ht="50.1" customHeight="1">
      <c r="A61" s="5"/>
      <c r="B61" s="6"/>
      <c r="C61" s="21"/>
      <c r="D61" s="51"/>
      <c r="E61" s="38"/>
      <c r="F61" s="6"/>
      <c r="G61" s="21"/>
      <c r="H61" s="122"/>
      <c r="I61" s="38"/>
      <c r="J61" s="38"/>
      <c r="K61" s="7"/>
    </row>
    <row r="62" spans="1:11" ht="14.1" customHeight="1">
      <c r="A62" s="5"/>
      <c r="B62" s="53"/>
      <c r="C62" s="493" t="s">
        <v>66</v>
      </c>
      <c r="D62" s="494"/>
      <c r="E62" s="38"/>
      <c r="F62" s="38"/>
      <c r="G62" s="493" t="s">
        <v>67</v>
      </c>
      <c r="H62" s="494"/>
      <c r="I62" s="8"/>
      <c r="J62" s="38"/>
      <c r="K62" s="7"/>
    </row>
    <row r="63" spans="1:11" ht="14.1" customHeight="1">
      <c r="A63" s="5"/>
      <c r="B63" s="80"/>
      <c r="C63" s="486" t="s">
        <v>68</v>
      </c>
      <c r="D63" s="487"/>
      <c r="E63" s="38"/>
      <c r="F63" s="38"/>
      <c r="G63" s="486" t="s">
        <v>69</v>
      </c>
      <c r="H63" s="487"/>
      <c r="I63" s="8"/>
      <c r="J63" s="38"/>
      <c r="K63" s="7"/>
    </row>
    <row r="64" spans="1:11" ht="15" customHeight="1">
      <c r="A64" s="134"/>
      <c r="B64" s="58"/>
      <c r="C64" s="135"/>
      <c r="D64" s="135"/>
      <c r="E64" s="58"/>
      <c r="F64" s="58"/>
      <c r="G64" s="135"/>
      <c r="H64" s="136"/>
      <c r="I64" s="58"/>
      <c r="J64" s="58"/>
      <c r="K64" s="59"/>
    </row>
  </sheetData>
  <mergeCells count="62">
    <mergeCell ref="C62:D62"/>
    <mergeCell ref="B19:C19"/>
    <mergeCell ref="G33:H33"/>
    <mergeCell ref="G47:H47"/>
    <mergeCell ref="C63:D63"/>
    <mergeCell ref="B20:C20"/>
    <mergeCell ref="G55:H55"/>
    <mergeCell ref="B29:C29"/>
    <mergeCell ref="B32:C32"/>
    <mergeCell ref="B33:C33"/>
    <mergeCell ref="G24:H24"/>
    <mergeCell ref="G48:H48"/>
    <mergeCell ref="G50:H50"/>
    <mergeCell ref="B24:C24"/>
    <mergeCell ref="G49:H49"/>
    <mergeCell ref="G41:H41"/>
    <mergeCell ref="G46:H46"/>
    <mergeCell ref="G63:H63"/>
    <mergeCell ref="G18:H18"/>
    <mergeCell ref="G25:H25"/>
    <mergeCell ref="G27:H27"/>
    <mergeCell ref="G29:H29"/>
    <mergeCell ref="G40:H40"/>
    <mergeCell ref="G44:H44"/>
    <mergeCell ref="G42:H42"/>
    <mergeCell ref="G30:H30"/>
    <mergeCell ref="G31:H31"/>
    <mergeCell ref="G32:H32"/>
    <mergeCell ref="G52:H52"/>
    <mergeCell ref="B59:J59"/>
    <mergeCell ref="G62:H62"/>
    <mergeCell ref="B35:C35"/>
    <mergeCell ref="G54:H54"/>
    <mergeCell ref="C3:I3"/>
    <mergeCell ref="G34:H34"/>
    <mergeCell ref="C6:I6"/>
    <mergeCell ref="G23:H23"/>
    <mergeCell ref="G21:H21"/>
    <mergeCell ref="G20:H20"/>
    <mergeCell ref="G16:H16"/>
    <mergeCell ref="B26:C26"/>
    <mergeCell ref="B28:C28"/>
    <mergeCell ref="B21:C21"/>
    <mergeCell ref="B23:C23"/>
    <mergeCell ref="B22:C22"/>
    <mergeCell ref="G19:H19"/>
    <mergeCell ref="B16:C16"/>
    <mergeCell ref="B18:C18"/>
    <mergeCell ref="C4:I4"/>
    <mergeCell ref="G11:H11"/>
    <mergeCell ref="B31:C31"/>
    <mergeCell ref="B30:C30"/>
    <mergeCell ref="B36:C36"/>
    <mergeCell ref="B11:C11"/>
    <mergeCell ref="C7:I7"/>
    <mergeCell ref="G38:H38"/>
    <mergeCell ref="G14:H14"/>
    <mergeCell ref="B34:C34"/>
    <mergeCell ref="B14:C14"/>
    <mergeCell ref="C5:I5"/>
    <mergeCell ref="G36:H36"/>
    <mergeCell ref="G22:H22"/>
  </mergeCells>
  <pageMargins left="0" right="0" top="0.944882" bottom="0.59055100000000005" header="0" footer="0"/>
  <pageSetup orientation="landscape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1"/>
  <sheetViews>
    <sheetView showGridLines="0" workbookViewId="0"/>
  </sheetViews>
  <sheetFormatPr baseColWidth="10" defaultColWidth="10.85546875" defaultRowHeight="15" customHeight="1"/>
  <cols>
    <col min="1" max="3" width="10.85546875" style="137" customWidth="1"/>
    <col min="4" max="5" width="11.42578125" style="137" customWidth="1"/>
    <col min="6" max="256" width="10.85546875" style="137" customWidth="1"/>
  </cols>
  <sheetData>
    <row r="1" spans="1:5" ht="15" customHeight="1">
      <c r="A1" s="138"/>
      <c r="B1" s="138"/>
      <c r="C1" s="138"/>
      <c r="D1" s="138"/>
      <c r="E1" s="139"/>
    </row>
    <row r="2" spans="1:5" ht="12.75" customHeight="1">
      <c r="A2" s="531" t="s">
        <v>149</v>
      </c>
      <c r="B2" s="532"/>
      <c r="C2" s="532"/>
      <c r="D2" s="532"/>
      <c r="E2" s="140"/>
    </row>
    <row r="3" spans="1:5" ht="23.25" customHeight="1">
      <c r="A3" s="531" t="s">
        <v>3</v>
      </c>
      <c r="B3" s="532"/>
      <c r="C3" s="532"/>
      <c r="D3" s="532"/>
      <c r="E3" s="141" t="str">
        <f>ESF!C7</f>
        <v>UNIVERSIDAD PEDAGÓGICA DE DURANGO</v>
      </c>
    </row>
    <row r="4" spans="1:5" ht="12.75" customHeight="1">
      <c r="A4" s="531" t="s">
        <v>150</v>
      </c>
      <c r="B4" s="532"/>
      <c r="C4" s="532"/>
      <c r="D4" s="532"/>
      <c r="E4" s="142"/>
    </row>
    <row r="5" spans="1:5" ht="15" customHeight="1">
      <c r="A5" s="531" t="s">
        <v>151</v>
      </c>
      <c r="B5" s="532"/>
      <c r="C5" s="532"/>
      <c r="D5" s="532"/>
      <c r="E5" s="143" t="s">
        <v>152</v>
      </c>
    </row>
    <row r="6" spans="1:5" ht="12.75" customHeight="1">
      <c r="A6" s="144"/>
      <c r="B6" s="145"/>
      <c r="C6" s="533" t="s">
        <v>6</v>
      </c>
      <c r="D6" s="534"/>
      <c r="E6" s="146">
        <v>2013</v>
      </c>
    </row>
    <row r="7" spans="1:5" ht="11.65" customHeight="1">
      <c r="A7" s="539" t="s">
        <v>153</v>
      </c>
      <c r="B7" s="523" t="s">
        <v>9</v>
      </c>
      <c r="C7" s="525" t="s">
        <v>11</v>
      </c>
      <c r="D7" s="520"/>
      <c r="E7" s="147">
        <f>ESF!D18</f>
        <v>1004915.35</v>
      </c>
    </row>
    <row r="8" spans="1:5" ht="20.65" customHeight="1">
      <c r="A8" s="540"/>
      <c r="B8" s="524"/>
      <c r="C8" s="525" t="s">
        <v>13</v>
      </c>
      <c r="D8" s="520"/>
      <c r="E8" s="147">
        <f>ESF!D19</f>
        <v>69971.72</v>
      </c>
    </row>
    <row r="9" spans="1:5" ht="20.65" customHeight="1">
      <c r="A9" s="540"/>
      <c r="B9" s="524"/>
      <c r="C9" s="525" t="s">
        <v>15</v>
      </c>
      <c r="D9" s="520"/>
      <c r="E9" s="147">
        <f>ESF!D20</f>
        <v>0</v>
      </c>
    </row>
    <row r="10" spans="1:5" ht="11.65" customHeight="1">
      <c r="A10" s="540"/>
      <c r="B10" s="524"/>
      <c r="C10" s="525" t="s">
        <v>17</v>
      </c>
      <c r="D10" s="520"/>
      <c r="E10" s="147">
        <f>ESF!D21</f>
        <v>0</v>
      </c>
    </row>
    <row r="11" spans="1:5" ht="11.65" customHeight="1">
      <c r="A11" s="540"/>
      <c r="B11" s="524"/>
      <c r="C11" s="525" t="s">
        <v>19</v>
      </c>
      <c r="D11" s="520"/>
      <c r="E11" s="147">
        <f>ESF!D22</f>
        <v>0</v>
      </c>
    </row>
    <row r="12" spans="1:5" ht="20.65" customHeight="1">
      <c r="A12" s="540"/>
      <c r="B12" s="524"/>
      <c r="C12" s="525" t="s">
        <v>21</v>
      </c>
      <c r="D12" s="520"/>
      <c r="E12" s="147">
        <f>ESF!D23</f>
        <v>0</v>
      </c>
    </row>
    <row r="13" spans="1:5" ht="11.65" customHeight="1">
      <c r="A13" s="540"/>
      <c r="B13" s="524"/>
      <c r="C13" s="525" t="s">
        <v>23</v>
      </c>
      <c r="D13" s="520"/>
      <c r="E13" s="147">
        <f>ESF!D24</f>
        <v>0</v>
      </c>
    </row>
    <row r="14" spans="1:5" ht="15.75" customHeight="1">
      <c r="A14" s="540"/>
      <c r="B14" s="148"/>
      <c r="C14" s="537" t="s">
        <v>26</v>
      </c>
      <c r="D14" s="538"/>
      <c r="E14" s="149">
        <f>ESF!D26</f>
        <v>1074887.07</v>
      </c>
    </row>
    <row r="15" spans="1:5" ht="21.2" customHeight="1">
      <c r="A15" s="540"/>
      <c r="B15" s="523" t="s">
        <v>28</v>
      </c>
      <c r="C15" s="547" t="s">
        <v>30</v>
      </c>
      <c r="D15" s="548"/>
      <c r="E15" s="150">
        <f>ESF!D31</f>
        <v>0</v>
      </c>
    </row>
    <row r="16" spans="1:5" ht="20.65" customHeight="1">
      <c r="A16" s="540"/>
      <c r="B16" s="524"/>
      <c r="C16" s="525" t="s">
        <v>32</v>
      </c>
      <c r="D16" s="520"/>
      <c r="E16" s="147">
        <f>ESF!D32</f>
        <v>0</v>
      </c>
    </row>
    <row r="17" spans="1:5" ht="20.65" customHeight="1">
      <c r="A17" s="540"/>
      <c r="B17" s="524"/>
      <c r="C17" s="525" t="s">
        <v>34</v>
      </c>
      <c r="D17" s="520"/>
      <c r="E17" s="147">
        <f>ESF!D33</f>
        <v>61054651.640000001</v>
      </c>
    </row>
    <row r="18" spans="1:5" ht="11.65" customHeight="1">
      <c r="A18" s="540"/>
      <c r="B18" s="524"/>
      <c r="C18" s="525" t="s">
        <v>36</v>
      </c>
      <c r="D18" s="520"/>
      <c r="E18" s="147">
        <f>ESF!D34</f>
        <v>7818934.1600000001</v>
      </c>
    </row>
    <row r="19" spans="1:5" ht="11.65" customHeight="1">
      <c r="A19" s="540"/>
      <c r="B19" s="524"/>
      <c r="C19" s="525" t="s">
        <v>38</v>
      </c>
      <c r="D19" s="520"/>
      <c r="E19" s="147">
        <f>ESF!D35</f>
        <v>0</v>
      </c>
    </row>
    <row r="20" spans="1:5" ht="20.65" customHeight="1">
      <c r="A20" s="540"/>
      <c r="B20" s="524"/>
      <c r="C20" s="525" t="s">
        <v>40</v>
      </c>
      <c r="D20" s="520"/>
      <c r="E20" s="147">
        <f>ESF!D36</f>
        <v>-13551730</v>
      </c>
    </row>
    <row r="21" spans="1:5" ht="11.65" customHeight="1">
      <c r="A21" s="540"/>
      <c r="B21" s="524"/>
      <c r="C21" s="525" t="s">
        <v>42</v>
      </c>
      <c r="D21" s="520"/>
      <c r="E21" s="147">
        <f>ESF!D37</f>
        <v>0</v>
      </c>
    </row>
    <row r="22" spans="1:5" ht="20.65" customHeight="1">
      <c r="A22" s="540"/>
      <c r="B22" s="524"/>
      <c r="C22" s="525" t="s">
        <v>43</v>
      </c>
      <c r="D22" s="520"/>
      <c r="E22" s="147">
        <f>ESF!D38</f>
        <v>0</v>
      </c>
    </row>
    <row r="23" spans="1:5" ht="11.65" customHeight="1">
      <c r="A23" s="540"/>
      <c r="B23" s="524"/>
      <c r="C23" s="525" t="s">
        <v>45</v>
      </c>
      <c r="D23" s="520"/>
      <c r="E23" s="147">
        <f>ESF!D39</f>
        <v>0</v>
      </c>
    </row>
    <row r="24" spans="1:5" ht="15.75" customHeight="1">
      <c r="A24" s="540"/>
      <c r="B24" s="148"/>
      <c r="C24" s="537" t="s">
        <v>47</v>
      </c>
      <c r="D24" s="538"/>
      <c r="E24" s="149">
        <f>ESF!D41</f>
        <v>55321855.799999997</v>
      </c>
    </row>
    <row r="25" spans="1:5" ht="15.75" customHeight="1">
      <c r="A25" s="540"/>
      <c r="B25" s="151"/>
      <c r="C25" s="545" t="s">
        <v>154</v>
      </c>
      <c r="D25" s="546"/>
      <c r="E25" s="152">
        <f>ESF!D43</f>
        <v>56396742.869999997</v>
      </c>
    </row>
    <row r="26" spans="1:5" ht="12.2" customHeight="1">
      <c r="A26" s="539" t="s">
        <v>155</v>
      </c>
      <c r="B26" s="523" t="s">
        <v>10</v>
      </c>
      <c r="C26" s="547" t="s">
        <v>12</v>
      </c>
      <c r="D26" s="548"/>
      <c r="E26" s="150">
        <f>ESF!I18</f>
        <v>160737.29</v>
      </c>
    </row>
    <row r="27" spans="1:5" ht="20.65" customHeight="1">
      <c r="A27" s="540"/>
      <c r="B27" s="524"/>
      <c r="C27" s="525" t="s">
        <v>14</v>
      </c>
      <c r="D27" s="520"/>
      <c r="E27" s="147">
        <f>ESF!I19</f>
        <v>0</v>
      </c>
    </row>
    <row r="28" spans="1:5" ht="20.65" customHeight="1">
      <c r="A28" s="540"/>
      <c r="B28" s="524"/>
      <c r="C28" s="525" t="s">
        <v>16</v>
      </c>
      <c r="D28" s="520"/>
      <c r="E28" s="147">
        <f>ESF!I20</f>
        <v>0</v>
      </c>
    </row>
    <row r="29" spans="1:5" ht="11.65" customHeight="1">
      <c r="A29" s="540"/>
      <c r="B29" s="524"/>
      <c r="C29" s="525" t="s">
        <v>18</v>
      </c>
      <c r="D29" s="520"/>
      <c r="E29" s="147">
        <f>ESF!I21</f>
        <v>0</v>
      </c>
    </row>
    <row r="30" spans="1:5" ht="11.65" customHeight="1">
      <c r="A30" s="540"/>
      <c r="B30" s="524"/>
      <c r="C30" s="525" t="s">
        <v>20</v>
      </c>
      <c r="D30" s="520"/>
      <c r="E30" s="147">
        <f>ESF!I22</f>
        <v>0</v>
      </c>
    </row>
    <row r="31" spans="1:5" ht="29.65" customHeight="1">
      <c r="A31" s="540"/>
      <c r="B31" s="524"/>
      <c r="C31" s="525" t="s">
        <v>22</v>
      </c>
      <c r="D31" s="520"/>
      <c r="E31" s="147">
        <f>ESF!I23</f>
        <v>0</v>
      </c>
    </row>
    <row r="32" spans="1:5" ht="11.65" customHeight="1">
      <c r="A32" s="540"/>
      <c r="B32" s="524"/>
      <c r="C32" s="525" t="s">
        <v>24</v>
      </c>
      <c r="D32" s="520"/>
      <c r="E32" s="147">
        <f>ESF!I24</f>
        <v>0</v>
      </c>
    </row>
    <row r="33" spans="1:5" ht="11.65" customHeight="1">
      <c r="A33" s="540"/>
      <c r="B33" s="524"/>
      <c r="C33" s="525" t="s">
        <v>25</v>
      </c>
      <c r="D33" s="520"/>
      <c r="E33" s="147">
        <f>ESF!I25</f>
        <v>0</v>
      </c>
    </row>
    <row r="34" spans="1:5" ht="15.75" customHeight="1">
      <c r="A34" s="540"/>
      <c r="B34" s="148"/>
      <c r="C34" s="537" t="s">
        <v>27</v>
      </c>
      <c r="D34" s="538"/>
      <c r="E34" s="149">
        <f>ESF!I27</f>
        <v>160737.29</v>
      </c>
    </row>
    <row r="35" spans="1:5" ht="12.2" customHeight="1">
      <c r="A35" s="540"/>
      <c r="B35" s="523" t="s">
        <v>29</v>
      </c>
      <c r="C35" s="547" t="s">
        <v>31</v>
      </c>
      <c r="D35" s="548"/>
      <c r="E35" s="150">
        <f>ESF!I31</f>
        <v>0</v>
      </c>
    </row>
    <row r="36" spans="1:5" ht="20.65" customHeight="1">
      <c r="A36" s="540"/>
      <c r="B36" s="524"/>
      <c r="C36" s="525" t="s">
        <v>33</v>
      </c>
      <c r="D36" s="520"/>
      <c r="E36" s="147">
        <f>ESF!I32</f>
        <v>0</v>
      </c>
    </row>
    <row r="37" spans="1:5" ht="11.65" customHeight="1">
      <c r="A37" s="540"/>
      <c r="B37" s="524"/>
      <c r="C37" s="525" t="s">
        <v>35</v>
      </c>
      <c r="D37" s="520"/>
      <c r="E37" s="147">
        <f>ESF!I33</f>
        <v>0</v>
      </c>
    </row>
    <row r="38" spans="1:5" ht="11.65" customHeight="1">
      <c r="A38" s="540"/>
      <c r="B38" s="524"/>
      <c r="C38" s="525" t="s">
        <v>37</v>
      </c>
      <c r="D38" s="520"/>
      <c r="E38" s="147">
        <f>ESF!I34</f>
        <v>0</v>
      </c>
    </row>
    <row r="39" spans="1:5" ht="29.65" customHeight="1">
      <c r="A39" s="540"/>
      <c r="B39" s="524"/>
      <c r="C39" s="525" t="s">
        <v>39</v>
      </c>
      <c r="D39" s="520"/>
      <c r="E39" s="147">
        <f>ESF!I35</f>
        <v>0</v>
      </c>
    </row>
    <row r="40" spans="1:5" ht="11.65" customHeight="1">
      <c r="A40" s="540"/>
      <c r="B40" s="524"/>
      <c r="C40" s="525" t="s">
        <v>41</v>
      </c>
      <c r="D40" s="520"/>
      <c r="E40" s="147">
        <f>ESF!I36</f>
        <v>0</v>
      </c>
    </row>
    <row r="41" spans="1:5" ht="15.75" customHeight="1">
      <c r="A41" s="540"/>
      <c r="B41" s="151"/>
      <c r="C41" s="537" t="s">
        <v>44</v>
      </c>
      <c r="D41" s="538"/>
      <c r="E41" s="149">
        <f>ESF!I38</f>
        <v>0</v>
      </c>
    </row>
    <row r="42" spans="1:5" ht="15.75" customHeight="1">
      <c r="A42" s="540"/>
      <c r="B42" s="151"/>
      <c r="C42" s="545" t="s">
        <v>156</v>
      </c>
      <c r="D42" s="546"/>
      <c r="E42" s="152">
        <f>ESF!I40</f>
        <v>160737.29</v>
      </c>
    </row>
    <row r="43" spans="1:5" ht="21.2" customHeight="1">
      <c r="A43" s="153"/>
      <c r="B43" s="523" t="s">
        <v>48</v>
      </c>
      <c r="C43" s="551" t="s">
        <v>50</v>
      </c>
      <c r="D43" s="552"/>
      <c r="E43" s="154">
        <f>ESF!I44</f>
        <v>67635263.299999997</v>
      </c>
    </row>
    <row r="44" spans="1:5" ht="11.65" customHeight="1">
      <c r="A44" s="153"/>
      <c r="B44" s="524"/>
      <c r="C44" s="525" t="s">
        <v>51</v>
      </c>
      <c r="D44" s="520"/>
      <c r="E44" s="147">
        <f>ESF!I46</f>
        <v>0</v>
      </c>
    </row>
    <row r="45" spans="1:5" ht="11.65" customHeight="1">
      <c r="A45" s="153"/>
      <c r="B45" s="524"/>
      <c r="C45" s="525" t="s">
        <v>52</v>
      </c>
      <c r="D45" s="520"/>
      <c r="E45" s="147">
        <f>ESF!I47</f>
        <v>0</v>
      </c>
    </row>
    <row r="46" spans="1:5" ht="20.65" customHeight="1">
      <c r="A46" s="153"/>
      <c r="B46" s="524"/>
      <c r="C46" s="525" t="s">
        <v>53</v>
      </c>
      <c r="D46" s="520"/>
      <c r="E46" s="147">
        <f>ESF!I48</f>
        <v>67635263.299999997</v>
      </c>
    </row>
    <row r="47" spans="1:5" ht="20.65" customHeight="1">
      <c r="A47" s="153"/>
      <c r="B47" s="524"/>
      <c r="C47" s="521" t="s">
        <v>54</v>
      </c>
      <c r="D47" s="522"/>
      <c r="E47" s="155">
        <f>ESF!I50</f>
        <v>-11399257.720000001</v>
      </c>
    </row>
    <row r="48" spans="1:5" ht="20.65" customHeight="1">
      <c r="A48" s="153"/>
      <c r="B48" s="524"/>
      <c r="C48" s="525" t="s">
        <v>55</v>
      </c>
      <c r="D48" s="520"/>
      <c r="E48" s="147">
        <f>ESF!I52</f>
        <v>661277.42000000004</v>
      </c>
    </row>
    <row r="49" spans="1:5" ht="11.65" customHeight="1">
      <c r="A49" s="153"/>
      <c r="B49" s="524"/>
      <c r="C49" s="525" t="s">
        <v>56</v>
      </c>
      <c r="D49" s="520"/>
      <c r="E49" s="147">
        <f>ESF!I53</f>
        <v>-12060535.140000001</v>
      </c>
    </row>
    <row r="50" spans="1:5" ht="11.65" customHeight="1">
      <c r="A50" s="153"/>
      <c r="B50" s="524"/>
      <c r="C50" s="525" t="s">
        <v>57</v>
      </c>
      <c r="D50" s="520"/>
      <c r="E50" s="147">
        <f>ESF!I54</f>
        <v>0</v>
      </c>
    </row>
    <row r="51" spans="1:5" ht="11.65" customHeight="1">
      <c r="A51" s="153"/>
      <c r="B51" s="524"/>
      <c r="C51" s="525" t="s">
        <v>58</v>
      </c>
      <c r="D51" s="520"/>
      <c r="E51" s="147">
        <f>ESF!I55</f>
        <v>0</v>
      </c>
    </row>
    <row r="52" spans="1:5" ht="20.65" customHeight="1">
      <c r="A52" s="153"/>
      <c r="B52" s="524"/>
      <c r="C52" s="525" t="s">
        <v>59</v>
      </c>
      <c r="D52" s="520"/>
      <c r="E52" s="147">
        <f>ESF!I56</f>
        <v>0</v>
      </c>
    </row>
    <row r="53" spans="1:5" ht="29.65" customHeight="1">
      <c r="A53" s="153"/>
      <c r="B53" s="524"/>
      <c r="C53" s="521" t="s">
        <v>60</v>
      </c>
      <c r="D53" s="522"/>
      <c r="E53" s="155">
        <f>ESF!I58</f>
        <v>0</v>
      </c>
    </row>
    <row r="54" spans="1:5" ht="11.65" customHeight="1">
      <c r="A54" s="153"/>
      <c r="B54" s="524"/>
      <c r="C54" s="525" t="s">
        <v>61</v>
      </c>
      <c r="D54" s="520"/>
      <c r="E54" s="147">
        <f>ESF!I60</f>
        <v>0</v>
      </c>
    </row>
    <row r="55" spans="1:5" ht="20.65" customHeight="1">
      <c r="A55" s="153"/>
      <c r="B55" s="524"/>
      <c r="C55" s="525" t="s">
        <v>62</v>
      </c>
      <c r="D55" s="520"/>
      <c r="E55" s="147">
        <f>ESF!I61</f>
        <v>0</v>
      </c>
    </row>
    <row r="56" spans="1:5" ht="15.75" customHeight="1">
      <c r="A56" s="153"/>
      <c r="B56" s="524"/>
      <c r="C56" s="537" t="s">
        <v>63</v>
      </c>
      <c r="D56" s="538"/>
      <c r="E56" s="149">
        <f>ESF!I63</f>
        <v>56236005.579999998</v>
      </c>
    </row>
    <row r="57" spans="1:5" ht="15.75" customHeight="1">
      <c r="A57" s="153"/>
      <c r="B57" s="151"/>
      <c r="C57" s="545" t="s">
        <v>157</v>
      </c>
      <c r="D57" s="546"/>
      <c r="E57" s="152">
        <f>ESF!I65</f>
        <v>56396742.869999997</v>
      </c>
    </row>
    <row r="58" spans="1:5" ht="13.15" customHeight="1">
      <c r="A58" s="153"/>
      <c r="B58" s="151"/>
      <c r="C58" s="529" t="s">
        <v>6</v>
      </c>
      <c r="D58" s="530"/>
      <c r="E58" s="156">
        <v>2012</v>
      </c>
    </row>
    <row r="59" spans="1:5" ht="11.65" customHeight="1">
      <c r="A59" s="539" t="s">
        <v>153</v>
      </c>
      <c r="B59" s="523" t="s">
        <v>9</v>
      </c>
      <c r="C59" s="525" t="s">
        <v>11</v>
      </c>
      <c r="D59" s="520"/>
      <c r="E59" s="147">
        <f>ESF!E18</f>
        <v>1682076.35</v>
      </c>
    </row>
    <row r="60" spans="1:5" ht="20.65" customHeight="1">
      <c r="A60" s="540"/>
      <c r="B60" s="524"/>
      <c r="C60" s="525" t="s">
        <v>13</v>
      </c>
      <c r="D60" s="520"/>
      <c r="E60" s="147">
        <f>ESF!E19</f>
        <v>158982.91</v>
      </c>
    </row>
    <row r="61" spans="1:5" ht="20.65" customHeight="1">
      <c r="A61" s="540"/>
      <c r="B61" s="524"/>
      <c r="C61" s="525" t="s">
        <v>15</v>
      </c>
      <c r="D61" s="520"/>
      <c r="E61" s="147">
        <f>ESF!E20</f>
        <v>0</v>
      </c>
    </row>
    <row r="62" spans="1:5" ht="11.65" customHeight="1">
      <c r="A62" s="540"/>
      <c r="B62" s="524"/>
      <c r="C62" s="525" t="s">
        <v>17</v>
      </c>
      <c r="D62" s="520"/>
      <c r="E62" s="147">
        <f>ESF!E21</f>
        <v>0</v>
      </c>
    </row>
    <row r="63" spans="1:5" ht="11.65" customHeight="1">
      <c r="A63" s="540"/>
      <c r="B63" s="524"/>
      <c r="C63" s="525" t="s">
        <v>19</v>
      </c>
      <c r="D63" s="520"/>
      <c r="E63" s="147">
        <f>ESF!E22</f>
        <v>0</v>
      </c>
    </row>
    <row r="64" spans="1:5" ht="20.65" customHeight="1">
      <c r="A64" s="540"/>
      <c r="B64" s="524"/>
      <c r="C64" s="525" t="s">
        <v>21</v>
      </c>
      <c r="D64" s="520"/>
      <c r="E64" s="147">
        <f>ESF!E23</f>
        <v>0</v>
      </c>
    </row>
    <row r="65" spans="1:5" ht="11.65" customHeight="1">
      <c r="A65" s="540"/>
      <c r="B65" s="524"/>
      <c r="C65" s="525" t="s">
        <v>23</v>
      </c>
      <c r="D65" s="520"/>
      <c r="E65" s="147">
        <f>ESF!E24</f>
        <v>0</v>
      </c>
    </row>
    <row r="66" spans="1:5" ht="15.75" customHeight="1">
      <c r="A66" s="540"/>
      <c r="B66" s="148"/>
      <c r="C66" s="537" t="s">
        <v>26</v>
      </c>
      <c r="D66" s="538"/>
      <c r="E66" s="149">
        <f>ESF!E26</f>
        <v>1841059.26</v>
      </c>
    </row>
    <row r="67" spans="1:5" ht="21.2" customHeight="1">
      <c r="A67" s="540"/>
      <c r="B67" s="523" t="s">
        <v>28</v>
      </c>
      <c r="C67" s="547" t="s">
        <v>30</v>
      </c>
      <c r="D67" s="548"/>
      <c r="E67" s="150">
        <f>ESF!E31</f>
        <v>0</v>
      </c>
    </row>
    <row r="68" spans="1:5" ht="20.65" customHeight="1">
      <c r="A68" s="540"/>
      <c r="B68" s="524"/>
      <c r="C68" s="525" t="s">
        <v>32</v>
      </c>
      <c r="D68" s="520"/>
      <c r="E68" s="147">
        <f>ESF!E32</f>
        <v>0</v>
      </c>
    </row>
    <row r="69" spans="1:5" ht="20.65" customHeight="1">
      <c r="A69" s="540"/>
      <c r="B69" s="524"/>
      <c r="C69" s="525" t="s">
        <v>34</v>
      </c>
      <c r="D69" s="520"/>
      <c r="E69" s="147">
        <f>ESF!E33</f>
        <v>61054651.640000001</v>
      </c>
    </row>
    <row r="70" spans="1:5" ht="11.65" customHeight="1">
      <c r="A70" s="540"/>
      <c r="B70" s="524"/>
      <c r="C70" s="525" t="s">
        <v>36</v>
      </c>
      <c r="D70" s="520"/>
      <c r="E70" s="147">
        <f>ESF!E34</f>
        <v>7655719.7800000003</v>
      </c>
    </row>
    <row r="71" spans="1:5" ht="11.65" customHeight="1">
      <c r="A71" s="540"/>
      <c r="B71" s="524"/>
      <c r="C71" s="525" t="s">
        <v>38</v>
      </c>
      <c r="D71" s="520"/>
      <c r="E71" s="147">
        <f>ESF!E35</f>
        <v>0</v>
      </c>
    </row>
    <row r="72" spans="1:5" ht="20.65" customHeight="1">
      <c r="A72" s="540"/>
      <c r="B72" s="524"/>
      <c r="C72" s="525" t="s">
        <v>40</v>
      </c>
      <c r="D72" s="520"/>
      <c r="E72" s="147">
        <f>ESF!E36</f>
        <v>-10645675.550000001</v>
      </c>
    </row>
    <row r="73" spans="1:5" ht="11.65" customHeight="1">
      <c r="A73" s="540"/>
      <c r="B73" s="524"/>
      <c r="C73" s="525" t="s">
        <v>42</v>
      </c>
      <c r="D73" s="520"/>
      <c r="E73" s="147">
        <f>ESF!E37</f>
        <v>0</v>
      </c>
    </row>
    <row r="74" spans="1:5" ht="20.65" customHeight="1">
      <c r="A74" s="540"/>
      <c r="B74" s="524"/>
      <c r="C74" s="525" t="s">
        <v>43</v>
      </c>
      <c r="D74" s="520"/>
      <c r="E74" s="147">
        <f>ESF!E38</f>
        <v>0</v>
      </c>
    </row>
    <row r="75" spans="1:5" ht="11.65" customHeight="1">
      <c r="A75" s="540"/>
      <c r="B75" s="524"/>
      <c r="C75" s="525" t="s">
        <v>45</v>
      </c>
      <c r="D75" s="520"/>
      <c r="E75" s="147">
        <f>ESF!E39</f>
        <v>0</v>
      </c>
    </row>
    <row r="76" spans="1:5" ht="15.75" customHeight="1">
      <c r="A76" s="540"/>
      <c r="B76" s="148"/>
      <c r="C76" s="537" t="s">
        <v>47</v>
      </c>
      <c r="D76" s="538"/>
      <c r="E76" s="149">
        <f>ESF!E41</f>
        <v>58064695.870000005</v>
      </c>
    </row>
    <row r="77" spans="1:5" ht="15.75" customHeight="1">
      <c r="A77" s="540"/>
      <c r="B77" s="151"/>
      <c r="C77" s="545" t="s">
        <v>154</v>
      </c>
      <c r="D77" s="546"/>
      <c r="E77" s="152">
        <f>ESF!E43</f>
        <v>59905755.130000003</v>
      </c>
    </row>
    <row r="78" spans="1:5" ht="12.2" customHeight="1">
      <c r="A78" s="539" t="s">
        <v>155</v>
      </c>
      <c r="B78" s="523" t="s">
        <v>10</v>
      </c>
      <c r="C78" s="547" t="s">
        <v>12</v>
      </c>
      <c r="D78" s="548"/>
      <c r="E78" s="150">
        <f>ESF!J18</f>
        <v>219416.78</v>
      </c>
    </row>
    <row r="79" spans="1:5" ht="20.65" customHeight="1">
      <c r="A79" s="540"/>
      <c r="B79" s="524"/>
      <c r="C79" s="525" t="s">
        <v>14</v>
      </c>
      <c r="D79" s="520"/>
      <c r="E79" s="147">
        <f>ESF!J19</f>
        <v>0</v>
      </c>
    </row>
    <row r="80" spans="1:5" ht="20.65" customHeight="1">
      <c r="A80" s="540"/>
      <c r="B80" s="524"/>
      <c r="C80" s="525" t="s">
        <v>16</v>
      </c>
      <c r="D80" s="520"/>
      <c r="E80" s="147">
        <f>ESF!J20</f>
        <v>0</v>
      </c>
    </row>
    <row r="81" spans="1:5" ht="11.65" customHeight="1">
      <c r="A81" s="540"/>
      <c r="B81" s="524"/>
      <c r="C81" s="525" t="s">
        <v>18</v>
      </c>
      <c r="D81" s="520"/>
      <c r="E81" s="147">
        <f>ESF!J21</f>
        <v>0</v>
      </c>
    </row>
    <row r="82" spans="1:5" ht="11.65" customHeight="1">
      <c r="A82" s="540"/>
      <c r="B82" s="524"/>
      <c r="C82" s="525" t="s">
        <v>20</v>
      </c>
      <c r="D82" s="520"/>
      <c r="E82" s="147">
        <f>ESF!J22</f>
        <v>0</v>
      </c>
    </row>
    <row r="83" spans="1:5" ht="29.65" customHeight="1">
      <c r="A83" s="540"/>
      <c r="B83" s="524"/>
      <c r="C83" s="525" t="s">
        <v>22</v>
      </c>
      <c r="D83" s="520"/>
      <c r="E83" s="147">
        <f>ESF!J23</f>
        <v>0</v>
      </c>
    </row>
    <row r="84" spans="1:5" ht="11.65" customHeight="1">
      <c r="A84" s="540"/>
      <c r="B84" s="524"/>
      <c r="C84" s="525" t="s">
        <v>24</v>
      </c>
      <c r="D84" s="520"/>
      <c r="E84" s="147">
        <f>ESF!J24</f>
        <v>0</v>
      </c>
    </row>
    <row r="85" spans="1:5" ht="11.65" customHeight="1">
      <c r="A85" s="540"/>
      <c r="B85" s="524"/>
      <c r="C85" s="525" t="s">
        <v>25</v>
      </c>
      <c r="D85" s="520"/>
      <c r="E85" s="147">
        <f>ESF!J25</f>
        <v>0</v>
      </c>
    </row>
    <row r="86" spans="1:5" ht="15.75" customHeight="1">
      <c r="A86" s="540"/>
      <c r="B86" s="148"/>
      <c r="C86" s="537" t="s">
        <v>27</v>
      </c>
      <c r="D86" s="538"/>
      <c r="E86" s="149">
        <f>ESF!J27</f>
        <v>219416.78</v>
      </c>
    </row>
    <row r="87" spans="1:5" ht="12.2" customHeight="1">
      <c r="A87" s="540"/>
      <c r="B87" s="523" t="s">
        <v>29</v>
      </c>
      <c r="C87" s="547" t="s">
        <v>31</v>
      </c>
      <c r="D87" s="548"/>
      <c r="E87" s="150">
        <f>ESF!J31</f>
        <v>0</v>
      </c>
    </row>
    <row r="88" spans="1:5" ht="20.65" customHeight="1">
      <c r="A88" s="540"/>
      <c r="B88" s="524"/>
      <c r="C88" s="525" t="s">
        <v>33</v>
      </c>
      <c r="D88" s="520"/>
      <c r="E88" s="147">
        <f>ESF!J32</f>
        <v>0</v>
      </c>
    </row>
    <row r="89" spans="1:5" ht="11.65" customHeight="1">
      <c r="A89" s="540"/>
      <c r="B89" s="524"/>
      <c r="C89" s="525" t="s">
        <v>35</v>
      </c>
      <c r="D89" s="520"/>
      <c r="E89" s="147">
        <f>ESF!J33</f>
        <v>0</v>
      </c>
    </row>
    <row r="90" spans="1:5" ht="11.65" customHeight="1">
      <c r="A90" s="540"/>
      <c r="B90" s="524"/>
      <c r="C90" s="525" t="s">
        <v>37</v>
      </c>
      <c r="D90" s="520"/>
      <c r="E90" s="147">
        <f>ESF!J34</f>
        <v>0</v>
      </c>
    </row>
    <row r="91" spans="1:5" ht="29.65" customHeight="1">
      <c r="A91" s="540"/>
      <c r="B91" s="524"/>
      <c r="C91" s="525" t="s">
        <v>39</v>
      </c>
      <c r="D91" s="520"/>
      <c r="E91" s="147">
        <f>ESF!J35</f>
        <v>0</v>
      </c>
    </row>
    <row r="92" spans="1:5" ht="11.65" customHeight="1">
      <c r="A92" s="540"/>
      <c r="B92" s="524"/>
      <c r="C92" s="525" t="s">
        <v>41</v>
      </c>
      <c r="D92" s="520"/>
      <c r="E92" s="147">
        <f>ESF!J36</f>
        <v>0</v>
      </c>
    </row>
    <row r="93" spans="1:5" ht="15.75" customHeight="1">
      <c r="A93" s="540"/>
      <c r="B93" s="151"/>
      <c r="C93" s="537" t="s">
        <v>44</v>
      </c>
      <c r="D93" s="538"/>
      <c r="E93" s="149">
        <f>ESF!J38</f>
        <v>0</v>
      </c>
    </row>
    <row r="94" spans="1:5" ht="15.75" customHeight="1">
      <c r="A94" s="540"/>
      <c r="B94" s="151"/>
      <c r="C94" s="545" t="s">
        <v>156</v>
      </c>
      <c r="D94" s="546"/>
      <c r="E94" s="152">
        <f>ESF!J40</f>
        <v>219416.78</v>
      </c>
    </row>
    <row r="95" spans="1:5" ht="21.2" customHeight="1">
      <c r="A95" s="153"/>
      <c r="B95" s="523" t="s">
        <v>48</v>
      </c>
      <c r="C95" s="551" t="s">
        <v>50</v>
      </c>
      <c r="D95" s="552"/>
      <c r="E95" s="154">
        <f>ESF!J44</f>
        <v>67635263.299999997</v>
      </c>
    </row>
    <row r="96" spans="1:5" ht="11.65" customHeight="1">
      <c r="A96" s="153"/>
      <c r="B96" s="524"/>
      <c r="C96" s="525" t="s">
        <v>51</v>
      </c>
      <c r="D96" s="520"/>
      <c r="E96" s="147">
        <f>ESF!J46</f>
        <v>0</v>
      </c>
    </row>
    <row r="97" spans="1:5" ht="11.65" customHeight="1">
      <c r="A97" s="153"/>
      <c r="B97" s="524"/>
      <c r="C97" s="525" t="s">
        <v>52</v>
      </c>
      <c r="D97" s="520"/>
      <c r="E97" s="147">
        <f>ESF!J47</f>
        <v>0</v>
      </c>
    </row>
    <row r="98" spans="1:5" ht="20.65" customHeight="1">
      <c r="A98" s="153"/>
      <c r="B98" s="524"/>
      <c r="C98" s="525" t="s">
        <v>53</v>
      </c>
      <c r="D98" s="520"/>
      <c r="E98" s="147">
        <f>ESF!J48</f>
        <v>67635263.299999997</v>
      </c>
    </row>
    <row r="99" spans="1:5" ht="20.65" customHeight="1">
      <c r="A99" s="153"/>
      <c r="B99" s="524"/>
      <c r="C99" s="521" t="s">
        <v>54</v>
      </c>
      <c r="D99" s="522"/>
      <c r="E99" s="155">
        <f>ESF!J50</f>
        <v>-7948924.9500000002</v>
      </c>
    </row>
    <row r="100" spans="1:5" ht="20.65" customHeight="1">
      <c r="A100" s="153"/>
      <c r="B100" s="524"/>
      <c r="C100" s="525" t="s">
        <v>55</v>
      </c>
      <c r="D100" s="520"/>
      <c r="E100" s="147">
        <f>ESF!J52</f>
        <v>-192393.21</v>
      </c>
    </row>
    <row r="101" spans="1:5" ht="11.65" customHeight="1">
      <c r="A101" s="153"/>
      <c r="B101" s="524"/>
      <c r="C101" s="525" t="s">
        <v>56</v>
      </c>
      <c r="D101" s="520"/>
      <c r="E101" s="147">
        <f>ESF!J53</f>
        <v>-7756531.7400000002</v>
      </c>
    </row>
    <row r="102" spans="1:5" ht="11.65" customHeight="1">
      <c r="A102" s="153"/>
      <c r="B102" s="524"/>
      <c r="C102" s="525" t="s">
        <v>57</v>
      </c>
      <c r="D102" s="520"/>
      <c r="E102" s="147">
        <f>ESF!J54</f>
        <v>0</v>
      </c>
    </row>
    <row r="103" spans="1:5" ht="11.65" customHeight="1">
      <c r="A103" s="153"/>
      <c r="B103" s="524"/>
      <c r="C103" s="525" t="s">
        <v>58</v>
      </c>
      <c r="D103" s="520"/>
      <c r="E103" s="147">
        <f>ESF!J55</f>
        <v>0</v>
      </c>
    </row>
    <row r="104" spans="1:5" ht="20.65" customHeight="1">
      <c r="A104" s="153"/>
      <c r="B104" s="524"/>
      <c r="C104" s="525" t="s">
        <v>59</v>
      </c>
      <c r="D104" s="520"/>
      <c r="E104" s="147">
        <f>ESF!J56</f>
        <v>0</v>
      </c>
    </row>
    <row r="105" spans="1:5" ht="29.65" customHeight="1">
      <c r="A105" s="153"/>
      <c r="B105" s="524"/>
      <c r="C105" s="521" t="s">
        <v>60</v>
      </c>
      <c r="D105" s="522"/>
      <c r="E105" s="155">
        <f>ESF!J58</f>
        <v>0</v>
      </c>
    </row>
    <row r="106" spans="1:5" ht="11.65" customHeight="1">
      <c r="A106" s="153"/>
      <c r="B106" s="524"/>
      <c r="C106" s="525" t="s">
        <v>61</v>
      </c>
      <c r="D106" s="520"/>
      <c r="E106" s="147">
        <f>ESF!J60</f>
        <v>0</v>
      </c>
    </row>
    <row r="107" spans="1:5" ht="20.65" customHeight="1">
      <c r="A107" s="153"/>
      <c r="B107" s="524"/>
      <c r="C107" s="525" t="s">
        <v>62</v>
      </c>
      <c r="D107" s="520"/>
      <c r="E107" s="147">
        <f>ESF!J61</f>
        <v>0</v>
      </c>
    </row>
    <row r="108" spans="1:5" ht="15.75" customHeight="1">
      <c r="A108" s="153"/>
      <c r="B108" s="524"/>
      <c r="C108" s="537" t="s">
        <v>63</v>
      </c>
      <c r="D108" s="538"/>
      <c r="E108" s="149">
        <f>ESF!J63</f>
        <v>59686338.349999994</v>
      </c>
    </row>
    <row r="109" spans="1:5" ht="15.75" customHeight="1">
      <c r="A109" s="153"/>
      <c r="B109" s="151"/>
      <c r="C109" s="545" t="s">
        <v>157</v>
      </c>
      <c r="D109" s="546"/>
      <c r="E109" s="152">
        <f>ESF!J65</f>
        <v>59905755.129999995</v>
      </c>
    </row>
    <row r="110" spans="1:5" ht="12.2" customHeight="1">
      <c r="A110" s="153"/>
      <c r="B110" s="151"/>
      <c r="C110" s="535" t="s">
        <v>158</v>
      </c>
      <c r="D110" s="157" t="s">
        <v>159</v>
      </c>
      <c r="E110" s="158" t="str">
        <f>ESF!C73</f>
        <v>Dra. Dolores Gutiérrez Rico</v>
      </c>
    </row>
    <row r="111" spans="1:5" ht="11.65" customHeight="1">
      <c r="A111" s="153"/>
      <c r="B111" s="151"/>
      <c r="C111" s="536"/>
      <c r="D111" s="159" t="s">
        <v>160</v>
      </c>
      <c r="E111" s="160" t="str">
        <f>ESF!C74</f>
        <v>Encargada de la Dirección General de la Universidad Pedagógica de Durango</v>
      </c>
    </row>
    <row r="112" spans="1:5" ht="11.65" customHeight="1">
      <c r="A112" s="153"/>
      <c r="B112" s="151"/>
      <c r="C112" s="549" t="s">
        <v>161</v>
      </c>
      <c r="D112" s="159" t="s">
        <v>159</v>
      </c>
      <c r="E112" s="160" t="str">
        <f>ESF!G73</f>
        <v>C.P. María Estela Nery León</v>
      </c>
    </row>
    <row r="113" spans="1:5" ht="11.65" customHeight="1">
      <c r="A113" s="153"/>
      <c r="B113" s="151"/>
      <c r="C113" s="536"/>
      <c r="D113" s="159" t="s">
        <v>160</v>
      </c>
      <c r="E113" s="160" t="str">
        <f>ESF!G74</f>
        <v>Coordinadora Administrativa</v>
      </c>
    </row>
    <row r="114" spans="1:5" ht="12.75" customHeight="1">
      <c r="A114" s="531" t="s">
        <v>149</v>
      </c>
      <c r="B114" s="532"/>
      <c r="C114" s="532"/>
      <c r="D114" s="532"/>
      <c r="E114" s="161"/>
    </row>
    <row r="115" spans="1:5" ht="23.25" customHeight="1">
      <c r="A115" s="531" t="s">
        <v>3</v>
      </c>
      <c r="B115" s="532"/>
      <c r="C115" s="532"/>
      <c r="D115" s="532"/>
      <c r="E115" s="141" t="str">
        <f>ECSF!C7</f>
        <v>UNIVERSIDAD PEDAGÓGICA DE DURANGO</v>
      </c>
    </row>
    <row r="116" spans="1:5" ht="12.75" customHeight="1">
      <c r="A116" s="531" t="s">
        <v>150</v>
      </c>
      <c r="B116" s="532"/>
      <c r="C116" s="532"/>
      <c r="D116" s="532"/>
      <c r="E116" s="142"/>
    </row>
    <row r="117" spans="1:5" ht="15" customHeight="1">
      <c r="A117" s="531" t="s">
        <v>151</v>
      </c>
      <c r="B117" s="532"/>
      <c r="C117" s="532"/>
      <c r="D117" s="532"/>
      <c r="E117" s="143" t="s">
        <v>162</v>
      </c>
    </row>
    <row r="118" spans="1:5" ht="15" customHeight="1">
      <c r="A118" s="162"/>
      <c r="B118" s="544" t="s">
        <v>146</v>
      </c>
      <c r="C118" s="526" t="s">
        <v>7</v>
      </c>
      <c r="D118" s="522"/>
      <c r="E118" s="163">
        <f>ECSF!D14</f>
        <v>3672226.6399999997</v>
      </c>
    </row>
    <row r="119" spans="1:5" ht="15" customHeight="1">
      <c r="A119" s="164"/>
      <c r="B119" s="542"/>
      <c r="C119" s="526" t="s">
        <v>9</v>
      </c>
      <c r="D119" s="522"/>
      <c r="E119" s="163">
        <f>ECSF!D16</f>
        <v>766172.19000000018</v>
      </c>
    </row>
    <row r="120" spans="1:5" ht="15" customHeight="1">
      <c r="A120" s="164"/>
      <c r="B120" s="542"/>
      <c r="C120" s="519" t="s">
        <v>11</v>
      </c>
      <c r="D120" s="520"/>
      <c r="E120" s="165">
        <f>ECSF!D18</f>
        <v>677161.00000000012</v>
      </c>
    </row>
    <row r="121" spans="1:5" ht="20.65" customHeight="1">
      <c r="A121" s="164"/>
      <c r="B121" s="542"/>
      <c r="C121" s="519" t="s">
        <v>13</v>
      </c>
      <c r="D121" s="520"/>
      <c r="E121" s="165">
        <f>ECSF!D19</f>
        <v>89011.19</v>
      </c>
    </row>
    <row r="122" spans="1:5" ht="20.65" customHeight="1">
      <c r="A122" s="164"/>
      <c r="B122" s="542"/>
      <c r="C122" s="519" t="s">
        <v>15</v>
      </c>
      <c r="D122" s="520"/>
      <c r="E122" s="165">
        <f>ECSF!D20</f>
        <v>0</v>
      </c>
    </row>
    <row r="123" spans="1:5" ht="15" customHeight="1">
      <c r="A123" s="164"/>
      <c r="B123" s="542"/>
      <c r="C123" s="519" t="s">
        <v>17</v>
      </c>
      <c r="D123" s="520"/>
      <c r="E123" s="165">
        <f>ECSF!D21</f>
        <v>0</v>
      </c>
    </row>
    <row r="124" spans="1:5" ht="15" customHeight="1">
      <c r="A124" s="164"/>
      <c r="B124" s="542"/>
      <c r="C124" s="519" t="s">
        <v>19</v>
      </c>
      <c r="D124" s="520"/>
      <c r="E124" s="165">
        <f>ECSF!D22</f>
        <v>0</v>
      </c>
    </row>
    <row r="125" spans="1:5" ht="20.65" customHeight="1">
      <c r="A125" s="164"/>
      <c r="B125" s="542"/>
      <c r="C125" s="519" t="s">
        <v>21</v>
      </c>
      <c r="D125" s="520"/>
      <c r="E125" s="165">
        <f>ECSF!D23</f>
        <v>0</v>
      </c>
    </row>
    <row r="126" spans="1:5" ht="15" customHeight="1">
      <c r="A126" s="164"/>
      <c r="B126" s="542"/>
      <c r="C126" s="519" t="s">
        <v>23</v>
      </c>
      <c r="D126" s="520"/>
      <c r="E126" s="165">
        <f>ECSF!D24</f>
        <v>0</v>
      </c>
    </row>
    <row r="127" spans="1:5" ht="15" customHeight="1">
      <c r="A127" s="164"/>
      <c r="B127" s="542"/>
      <c r="C127" s="526" t="s">
        <v>28</v>
      </c>
      <c r="D127" s="522"/>
      <c r="E127" s="163">
        <f>ECSF!D26</f>
        <v>2906054.4499999993</v>
      </c>
    </row>
    <row r="128" spans="1:5" ht="20.65" customHeight="1">
      <c r="A128" s="164"/>
      <c r="B128" s="542"/>
      <c r="C128" s="519" t="s">
        <v>30</v>
      </c>
      <c r="D128" s="520"/>
      <c r="E128" s="165">
        <f>ECSF!D28</f>
        <v>0</v>
      </c>
    </row>
    <row r="129" spans="1:5" ht="20.65" customHeight="1">
      <c r="A129" s="164"/>
      <c r="B129" s="542"/>
      <c r="C129" s="519" t="s">
        <v>32</v>
      </c>
      <c r="D129" s="520"/>
      <c r="E129" s="165">
        <f>ECSF!D29</f>
        <v>0</v>
      </c>
    </row>
    <row r="130" spans="1:5" ht="20.65" customHeight="1">
      <c r="A130" s="164"/>
      <c r="B130" s="542"/>
      <c r="C130" s="519" t="s">
        <v>34</v>
      </c>
      <c r="D130" s="520"/>
      <c r="E130" s="165">
        <f>ECSF!D30</f>
        <v>0</v>
      </c>
    </row>
    <row r="131" spans="1:5" ht="15" customHeight="1">
      <c r="A131" s="164"/>
      <c r="B131" s="542"/>
      <c r="C131" s="519" t="s">
        <v>36</v>
      </c>
      <c r="D131" s="520"/>
      <c r="E131" s="165">
        <f>ECSF!D31</f>
        <v>0</v>
      </c>
    </row>
    <row r="132" spans="1:5" ht="15" customHeight="1">
      <c r="A132" s="164"/>
      <c r="B132" s="542"/>
      <c r="C132" s="519" t="s">
        <v>38</v>
      </c>
      <c r="D132" s="520"/>
      <c r="E132" s="165">
        <f>ECSF!D32</f>
        <v>0</v>
      </c>
    </row>
    <row r="133" spans="1:5" ht="20.65" customHeight="1">
      <c r="A133" s="164"/>
      <c r="B133" s="542"/>
      <c r="C133" s="519" t="s">
        <v>40</v>
      </c>
      <c r="D133" s="520"/>
      <c r="E133" s="165">
        <f>ECSF!D33</f>
        <v>2906054.4499999993</v>
      </c>
    </row>
    <row r="134" spans="1:5" ht="15" customHeight="1">
      <c r="A134" s="164"/>
      <c r="B134" s="542"/>
      <c r="C134" s="519" t="s">
        <v>42</v>
      </c>
      <c r="D134" s="520"/>
      <c r="E134" s="165">
        <f>ECSF!D34</f>
        <v>0</v>
      </c>
    </row>
    <row r="135" spans="1:5" ht="20.65" customHeight="1">
      <c r="A135" s="164"/>
      <c r="B135" s="542"/>
      <c r="C135" s="519" t="s">
        <v>43</v>
      </c>
      <c r="D135" s="520"/>
      <c r="E135" s="165">
        <f>ECSF!D35</f>
        <v>0</v>
      </c>
    </row>
    <row r="136" spans="1:5" ht="15" customHeight="1">
      <c r="A136" s="164"/>
      <c r="B136" s="542"/>
      <c r="C136" s="519" t="s">
        <v>45</v>
      </c>
      <c r="D136" s="520"/>
      <c r="E136" s="165">
        <f>ECSF!D36</f>
        <v>0</v>
      </c>
    </row>
    <row r="137" spans="1:5" ht="15" customHeight="1">
      <c r="A137" s="164"/>
      <c r="B137" s="542"/>
      <c r="C137" s="526" t="s">
        <v>8</v>
      </c>
      <c r="D137" s="522"/>
      <c r="E137" s="163">
        <f>ECSF!I14</f>
        <v>0</v>
      </c>
    </row>
    <row r="138" spans="1:5" ht="15" customHeight="1">
      <c r="A138" s="164"/>
      <c r="B138" s="542"/>
      <c r="C138" s="526" t="s">
        <v>10</v>
      </c>
      <c r="D138" s="522"/>
      <c r="E138" s="163">
        <f>ECSF!I16</f>
        <v>0</v>
      </c>
    </row>
    <row r="139" spans="1:5" ht="15" customHeight="1">
      <c r="A139" s="164"/>
      <c r="B139" s="542"/>
      <c r="C139" s="519" t="s">
        <v>12</v>
      </c>
      <c r="D139" s="520"/>
      <c r="E139" s="165">
        <f>ECSF!I18</f>
        <v>0</v>
      </c>
    </row>
    <row r="140" spans="1:5" ht="20.65" customHeight="1">
      <c r="A140" s="164"/>
      <c r="B140" s="542"/>
      <c r="C140" s="519" t="s">
        <v>14</v>
      </c>
      <c r="D140" s="520"/>
      <c r="E140" s="165">
        <f>ECSF!I19</f>
        <v>0</v>
      </c>
    </row>
    <row r="141" spans="1:5" ht="20.65" customHeight="1">
      <c r="A141" s="164"/>
      <c r="B141" s="542"/>
      <c r="C141" s="519" t="s">
        <v>16</v>
      </c>
      <c r="D141" s="520"/>
      <c r="E141" s="165">
        <f>ECSF!I20</f>
        <v>0</v>
      </c>
    </row>
    <row r="142" spans="1:5" ht="15" customHeight="1">
      <c r="A142" s="164"/>
      <c r="B142" s="542"/>
      <c r="C142" s="519" t="s">
        <v>18</v>
      </c>
      <c r="D142" s="520"/>
      <c r="E142" s="165">
        <f>ECSF!I21</f>
        <v>0</v>
      </c>
    </row>
    <row r="143" spans="1:5" ht="15" customHeight="1">
      <c r="A143" s="164"/>
      <c r="B143" s="542"/>
      <c r="C143" s="519" t="s">
        <v>20</v>
      </c>
      <c r="D143" s="520"/>
      <c r="E143" s="165">
        <f>ECSF!I22</f>
        <v>0</v>
      </c>
    </row>
    <row r="144" spans="1:5" ht="29.65" customHeight="1">
      <c r="A144" s="164"/>
      <c r="B144" s="542"/>
      <c r="C144" s="519" t="s">
        <v>22</v>
      </c>
      <c r="D144" s="520"/>
      <c r="E144" s="165">
        <f>ECSF!I23</f>
        <v>0</v>
      </c>
    </row>
    <row r="145" spans="1:5" ht="15" customHeight="1">
      <c r="A145" s="164"/>
      <c r="B145" s="542"/>
      <c r="C145" s="519" t="s">
        <v>24</v>
      </c>
      <c r="D145" s="520"/>
      <c r="E145" s="165">
        <f>ECSF!I24</f>
        <v>0</v>
      </c>
    </row>
    <row r="146" spans="1:5" ht="15" customHeight="1">
      <c r="A146" s="164"/>
      <c r="B146" s="542"/>
      <c r="C146" s="519" t="s">
        <v>25</v>
      </c>
      <c r="D146" s="520"/>
      <c r="E146" s="165">
        <f>ECSF!I25</f>
        <v>0</v>
      </c>
    </row>
    <row r="147" spans="1:5" ht="15" customHeight="1">
      <c r="A147" s="164"/>
      <c r="B147" s="542"/>
      <c r="C147" s="527" t="s">
        <v>29</v>
      </c>
      <c r="D147" s="528"/>
      <c r="E147" s="163">
        <f>ECSF!I27</f>
        <v>0</v>
      </c>
    </row>
    <row r="148" spans="1:5" ht="15" customHeight="1">
      <c r="A148" s="164"/>
      <c r="B148" s="542"/>
      <c r="C148" s="519" t="s">
        <v>31</v>
      </c>
      <c r="D148" s="520"/>
      <c r="E148" s="165">
        <f>ECSF!I29</f>
        <v>0</v>
      </c>
    </row>
    <row r="149" spans="1:5" ht="20.65" customHeight="1">
      <c r="A149" s="164"/>
      <c r="B149" s="542"/>
      <c r="C149" s="519" t="s">
        <v>33</v>
      </c>
      <c r="D149" s="520"/>
      <c r="E149" s="165">
        <f>ECSF!I30</f>
        <v>0</v>
      </c>
    </row>
    <row r="150" spans="1:5" ht="15" customHeight="1">
      <c r="A150" s="164"/>
      <c r="B150" s="542"/>
      <c r="C150" s="519" t="s">
        <v>35</v>
      </c>
      <c r="D150" s="520"/>
      <c r="E150" s="165">
        <f>ECSF!I31</f>
        <v>0</v>
      </c>
    </row>
    <row r="151" spans="1:5" ht="15" customHeight="1">
      <c r="A151" s="164"/>
      <c r="B151" s="542"/>
      <c r="C151" s="519" t="s">
        <v>37</v>
      </c>
      <c r="D151" s="520"/>
      <c r="E151" s="165">
        <f>ECSF!I32</f>
        <v>0</v>
      </c>
    </row>
    <row r="152" spans="1:5" ht="29.65" customHeight="1">
      <c r="A152" s="164"/>
      <c r="B152" s="542"/>
      <c r="C152" s="519" t="s">
        <v>39</v>
      </c>
      <c r="D152" s="520"/>
      <c r="E152" s="165">
        <f>ECSF!I33</f>
        <v>0</v>
      </c>
    </row>
    <row r="153" spans="1:5" ht="15" customHeight="1">
      <c r="A153" s="164"/>
      <c r="B153" s="542"/>
      <c r="C153" s="519" t="s">
        <v>41</v>
      </c>
      <c r="D153" s="520"/>
      <c r="E153" s="165">
        <f>ECSF!I34</f>
        <v>0</v>
      </c>
    </row>
    <row r="154" spans="1:5" ht="20.65" customHeight="1">
      <c r="A154" s="164"/>
      <c r="B154" s="542"/>
      <c r="C154" s="526" t="s">
        <v>48</v>
      </c>
      <c r="D154" s="522"/>
      <c r="E154" s="163">
        <f>ECSF!I36</f>
        <v>853670.63</v>
      </c>
    </row>
    <row r="155" spans="1:5" ht="20.65" customHeight="1">
      <c r="A155" s="164"/>
      <c r="B155" s="542"/>
      <c r="C155" s="526" t="s">
        <v>50</v>
      </c>
      <c r="D155" s="522"/>
      <c r="E155" s="163">
        <f>ECSF!I38</f>
        <v>0</v>
      </c>
    </row>
    <row r="156" spans="1:5" ht="15" customHeight="1">
      <c r="A156" s="164"/>
      <c r="B156" s="542"/>
      <c r="C156" s="519" t="s">
        <v>51</v>
      </c>
      <c r="D156" s="520"/>
      <c r="E156" s="165">
        <f>ECSF!I40</f>
        <v>0</v>
      </c>
    </row>
    <row r="157" spans="1:5" ht="15" customHeight="1">
      <c r="A157" s="164"/>
      <c r="B157" s="542"/>
      <c r="C157" s="519" t="s">
        <v>52</v>
      </c>
      <c r="D157" s="520"/>
      <c r="E157" s="165">
        <f>ECSF!I41</f>
        <v>0</v>
      </c>
    </row>
    <row r="158" spans="1:5" ht="20.65" customHeight="1">
      <c r="A158" s="164"/>
      <c r="B158" s="542"/>
      <c r="C158" s="519" t="s">
        <v>53</v>
      </c>
      <c r="D158" s="520"/>
      <c r="E158" s="165">
        <f>ECSF!I42</f>
        <v>0</v>
      </c>
    </row>
    <row r="159" spans="1:5" ht="20.65" customHeight="1">
      <c r="A159" s="164"/>
      <c r="B159" s="542"/>
      <c r="C159" s="526" t="s">
        <v>54</v>
      </c>
      <c r="D159" s="522"/>
      <c r="E159" s="163">
        <f>ECSF!I44</f>
        <v>853670.63</v>
      </c>
    </row>
    <row r="160" spans="1:5" ht="20.65" customHeight="1">
      <c r="A160" s="164"/>
      <c r="B160" s="542"/>
      <c r="C160" s="519" t="s">
        <v>55</v>
      </c>
      <c r="D160" s="520"/>
      <c r="E160" s="165">
        <f>ECSF!I46</f>
        <v>853670.63</v>
      </c>
    </row>
    <row r="161" spans="1:5" ht="15" customHeight="1">
      <c r="A161" s="164"/>
      <c r="B161" s="542"/>
      <c r="C161" s="519" t="s">
        <v>56</v>
      </c>
      <c r="D161" s="520"/>
      <c r="E161" s="165">
        <f>ECSF!I47</f>
        <v>0</v>
      </c>
    </row>
    <row r="162" spans="1:5" ht="15" customHeight="1">
      <c r="A162" s="164"/>
      <c r="B162" s="542"/>
      <c r="C162" s="519" t="s">
        <v>57</v>
      </c>
      <c r="D162" s="520"/>
      <c r="E162" s="165">
        <f>ECSF!I48</f>
        <v>0</v>
      </c>
    </row>
    <row r="163" spans="1:5" ht="15" customHeight="1">
      <c r="A163" s="164"/>
      <c r="B163" s="542"/>
      <c r="C163" s="519" t="s">
        <v>58</v>
      </c>
      <c r="D163" s="520"/>
      <c r="E163" s="165">
        <f>ECSF!I49</f>
        <v>0</v>
      </c>
    </row>
    <row r="164" spans="1:5" ht="20.65" customHeight="1">
      <c r="A164" s="164"/>
      <c r="B164" s="542"/>
      <c r="C164" s="519" t="s">
        <v>59</v>
      </c>
      <c r="D164" s="520"/>
      <c r="E164" s="165">
        <f>ECSF!I50</f>
        <v>0</v>
      </c>
    </row>
    <row r="165" spans="1:5" ht="29.65" customHeight="1">
      <c r="A165" s="164"/>
      <c r="B165" s="542"/>
      <c r="C165" s="526" t="s">
        <v>60</v>
      </c>
      <c r="D165" s="522"/>
      <c r="E165" s="163">
        <f>ECSF!I52</f>
        <v>0</v>
      </c>
    </row>
    <row r="166" spans="1:5" ht="15" customHeight="1">
      <c r="A166" s="164"/>
      <c r="B166" s="542"/>
      <c r="C166" s="519" t="s">
        <v>61</v>
      </c>
      <c r="D166" s="520"/>
      <c r="E166" s="165">
        <f>ECSF!I54</f>
        <v>0</v>
      </c>
    </row>
    <row r="167" spans="1:5" ht="15" customHeight="1">
      <c r="A167" s="164"/>
      <c r="B167" s="543"/>
      <c r="C167" s="519" t="s">
        <v>62</v>
      </c>
      <c r="D167" s="520"/>
      <c r="E167" s="165">
        <f>ECSF!I55</f>
        <v>0</v>
      </c>
    </row>
    <row r="168" spans="1:5" ht="15.6" customHeight="1">
      <c r="A168" s="164"/>
      <c r="B168" s="541" t="s">
        <v>147</v>
      </c>
      <c r="C168" s="526" t="s">
        <v>7</v>
      </c>
      <c r="D168" s="522"/>
      <c r="E168" s="163">
        <f>ECSF!E14</f>
        <v>163214.37999999989</v>
      </c>
    </row>
    <row r="169" spans="1:5" ht="15" customHeight="1">
      <c r="A169" s="164"/>
      <c r="B169" s="542"/>
      <c r="C169" s="526" t="s">
        <v>9</v>
      </c>
      <c r="D169" s="522"/>
      <c r="E169" s="163">
        <f>ECSF!E16</f>
        <v>0</v>
      </c>
    </row>
    <row r="170" spans="1:5" ht="15" customHeight="1">
      <c r="A170" s="164"/>
      <c r="B170" s="542"/>
      <c r="C170" s="519" t="s">
        <v>11</v>
      </c>
      <c r="D170" s="520"/>
      <c r="E170" s="165">
        <f>ECSF!E18</f>
        <v>0</v>
      </c>
    </row>
    <row r="171" spans="1:5" ht="15" customHeight="1">
      <c r="A171" s="164"/>
      <c r="B171" s="542"/>
      <c r="C171" s="519" t="s">
        <v>13</v>
      </c>
      <c r="D171" s="520"/>
      <c r="E171" s="165">
        <f>ECSF!E19</f>
        <v>0</v>
      </c>
    </row>
    <row r="172" spans="1:5" ht="20.65" customHeight="1">
      <c r="A172" s="164"/>
      <c r="B172" s="542"/>
      <c r="C172" s="519" t="s">
        <v>15</v>
      </c>
      <c r="D172" s="520"/>
      <c r="E172" s="165">
        <f>ECSF!E20</f>
        <v>0</v>
      </c>
    </row>
    <row r="173" spans="1:5" ht="15" customHeight="1">
      <c r="A173" s="164"/>
      <c r="B173" s="542"/>
      <c r="C173" s="519" t="s">
        <v>17</v>
      </c>
      <c r="D173" s="520"/>
      <c r="E173" s="165">
        <f>ECSF!E21</f>
        <v>0</v>
      </c>
    </row>
    <row r="174" spans="1:5" ht="15" customHeight="1">
      <c r="A174" s="164"/>
      <c r="B174" s="542"/>
      <c r="C174" s="519" t="s">
        <v>19</v>
      </c>
      <c r="D174" s="520"/>
      <c r="E174" s="165">
        <f>ECSF!E22</f>
        <v>0</v>
      </c>
    </row>
    <row r="175" spans="1:5" ht="15" customHeight="1">
      <c r="A175" s="164"/>
      <c r="B175" s="542"/>
      <c r="C175" s="519" t="s">
        <v>21</v>
      </c>
      <c r="D175" s="520"/>
      <c r="E175" s="165">
        <f>ECSF!E23</f>
        <v>0</v>
      </c>
    </row>
    <row r="176" spans="1:5" ht="15" customHeight="1">
      <c r="A176" s="164"/>
      <c r="B176" s="542"/>
      <c r="C176" s="519" t="s">
        <v>23</v>
      </c>
      <c r="D176" s="520"/>
      <c r="E176" s="165">
        <f>ECSF!E24</f>
        <v>0</v>
      </c>
    </row>
    <row r="177" spans="1:5" ht="15" customHeight="1">
      <c r="A177" s="164"/>
      <c r="B177" s="542"/>
      <c r="C177" s="526" t="s">
        <v>28</v>
      </c>
      <c r="D177" s="522"/>
      <c r="E177" s="163">
        <f>ECSF!E26</f>
        <v>163214.37999999989</v>
      </c>
    </row>
    <row r="178" spans="1:5" ht="20.65" customHeight="1">
      <c r="A178" s="164"/>
      <c r="B178" s="542"/>
      <c r="C178" s="519" t="s">
        <v>30</v>
      </c>
      <c r="D178" s="520"/>
      <c r="E178" s="165">
        <f>ECSF!E28</f>
        <v>0</v>
      </c>
    </row>
    <row r="179" spans="1:5" ht="15" customHeight="1">
      <c r="A179" s="164"/>
      <c r="B179" s="542"/>
      <c r="C179" s="519" t="s">
        <v>32</v>
      </c>
      <c r="D179" s="520"/>
      <c r="E179" s="165">
        <f>ECSF!E29</f>
        <v>0</v>
      </c>
    </row>
    <row r="180" spans="1:5" ht="15" customHeight="1">
      <c r="A180" s="164"/>
      <c r="B180" s="542"/>
      <c r="C180" s="519" t="s">
        <v>34</v>
      </c>
      <c r="D180" s="520"/>
      <c r="E180" s="165">
        <f>ECSF!E30</f>
        <v>0</v>
      </c>
    </row>
    <row r="181" spans="1:5" ht="15" customHeight="1">
      <c r="A181" s="164"/>
      <c r="B181" s="542"/>
      <c r="C181" s="519" t="s">
        <v>36</v>
      </c>
      <c r="D181" s="520"/>
      <c r="E181" s="165">
        <f>ECSF!E31</f>
        <v>163214.37999999989</v>
      </c>
    </row>
    <row r="182" spans="1:5" ht="15" customHeight="1">
      <c r="A182" s="164"/>
      <c r="B182" s="542"/>
      <c r="C182" s="519" t="s">
        <v>38</v>
      </c>
      <c r="D182" s="520"/>
      <c r="E182" s="165">
        <f>ECSF!E32</f>
        <v>0</v>
      </c>
    </row>
    <row r="183" spans="1:5" ht="15" customHeight="1">
      <c r="A183" s="164"/>
      <c r="B183" s="542"/>
      <c r="C183" s="519" t="s">
        <v>40</v>
      </c>
      <c r="D183" s="520"/>
      <c r="E183" s="165">
        <f>ECSF!E33</f>
        <v>0</v>
      </c>
    </row>
    <row r="184" spans="1:5" ht="15" customHeight="1">
      <c r="A184" s="164"/>
      <c r="B184" s="542"/>
      <c r="C184" s="519" t="s">
        <v>42</v>
      </c>
      <c r="D184" s="520"/>
      <c r="E184" s="165">
        <f>ECSF!E34</f>
        <v>0</v>
      </c>
    </row>
    <row r="185" spans="1:5" ht="15" customHeight="1">
      <c r="A185" s="164"/>
      <c r="B185" s="542"/>
      <c r="C185" s="519" t="s">
        <v>43</v>
      </c>
      <c r="D185" s="520"/>
      <c r="E185" s="165">
        <f>ECSF!E35</f>
        <v>0</v>
      </c>
    </row>
    <row r="186" spans="1:5" ht="15" customHeight="1">
      <c r="A186" s="164"/>
      <c r="B186" s="542"/>
      <c r="C186" s="519" t="s">
        <v>45</v>
      </c>
      <c r="D186" s="520"/>
      <c r="E186" s="165">
        <f>ECSF!E36</f>
        <v>0</v>
      </c>
    </row>
    <row r="187" spans="1:5" ht="15" customHeight="1">
      <c r="A187" s="164"/>
      <c r="B187" s="542"/>
      <c r="C187" s="526" t="s">
        <v>8</v>
      </c>
      <c r="D187" s="522"/>
      <c r="E187" s="163">
        <f>ECSF!J14</f>
        <v>58679.489999999991</v>
      </c>
    </row>
    <row r="188" spans="1:5" ht="15" customHeight="1">
      <c r="A188" s="164"/>
      <c r="B188" s="542"/>
      <c r="C188" s="526" t="s">
        <v>10</v>
      </c>
      <c r="D188" s="522"/>
      <c r="E188" s="163">
        <f>ECSF!J16</f>
        <v>58679.489999999991</v>
      </c>
    </row>
    <row r="189" spans="1:5" ht="15" customHeight="1">
      <c r="A189" s="164"/>
      <c r="B189" s="542"/>
      <c r="C189" s="519" t="s">
        <v>12</v>
      </c>
      <c r="D189" s="520"/>
      <c r="E189" s="165">
        <f>ECSF!J18</f>
        <v>58679.489999999991</v>
      </c>
    </row>
    <row r="190" spans="1:5" ht="20.65" customHeight="1">
      <c r="A190" s="164"/>
      <c r="B190" s="542"/>
      <c r="C190" s="519" t="s">
        <v>14</v>
      </c>
      <c r="D190" s="520"/>
      <c r="E190" s="165">
        <f>ECSF!J19</f>
        <v>0</v>
      </c>
    </row>
    <row r="191" spans="1:5" ht="15" customHeight="1">
      <c r="A191" s="164"/>
      <c r="B191" s="542"/>
      <c r="C191" s="519" t="s">
        <v>16</v>
      </c>
      <c r="D191" s="520"/>
      <c r="E191" s="165">
        <f>ECSF!J20</f>
        <v>0</v>
      </c>
    </row>
    <row r="192" spans="1:5" ht="15" customHeight="1">
      <c r="A192" s="164"/>
      <c r="B192" s="542"/>
      <c r="C192" s="519" t="s">
        <v>18</v>
      </c>
      <c r="D192" s="520"/>
      <c r="E192" s="165">
        <f>ECSF!J21</f>
        <v>0</v>
      </c>
    </row>
    <row r="193" spans="1:5" ht="15" customHeight="1">
      <c r="A193" s="164"/>
      <c r="B193" s="542"/>
      <c r="C193" s="519" t="s">
        <v>20</v>
      </c>
      <c r="D193" s="520"/>
      <c r="E193" s="165">
        <f>ECSF!J22</f>
        <v>0</v>
      </c>
    </row>
    <row r="194" spans="1:5" ht="15" customHeight="1">
      <c r="A194" s="164"/>
      <c r="B194" s="542"/>
      <c r="C194" s="519" t="s">
        <v>22</v>
      </c>
      <c r="D194" s="520"/>
      <c r="E194" s="165">
        <f>ECSF!J23</f>
        <v>0</v>
      </c>
    </row>
    <row r="195" spans="1:5" ht="15" customHeight="1">
      <c r="A195" s="164"/>
      <c r="B195" s="542"/>
      <c r="C195" s="519" t="s">
        <v>24</v>
      </c>
      <c r="D195" s="520"/>
      <c r="E195" s="165">
        <f>ECSF!J24</f>
        <v>0</v>
      </c>
    </row>
    <row r="196" spans="1:5" ht="15" customHeight="1">
      <c r="A196" s="164"/>
      <c r="B196" s="542"/>
      <c r="C196" s="519" t="s">
        <v>25</v>
      </c>
      <c r="D196" s="520"/>
      <c r="E196" s="165">
        <f>ECSF!J25</f>
        <v>0</v>
      </c>
    </row>
    <row r="197" spans="1:5" ht="15" customHeight="1">
      <c r="A197" s="164"/>
      <c r="B197" s="542"/>
      <c r="C197" s="527" t="s">
        <v>29</v>
      </c>
      <c r="D197" s="528"/>
      <c r="E197" s="163">
        <f>ECSF!J27</f>
        <v>0</v>
      </c>
    </row>
    <row r="198" spans="1:5" ht="15" customHeight="1">
      <c r="A198" s="164"/>
      <c r="B198" s="542"/>
      <c r="C198" s="519" t="s">
        <v>31</v>
      </c>
      <c r="D198" s="520"/>
      <c r="E198" s="165">
        <f>ECSF!J29</f>
        <v>0</v>
      </c>
    </row>
    <row r="199" spans="1:5" ht="15" customHeight="1">
      <c r="A199" s="164"/>
      <c r="B199" s="542"/>
      <c r="C199" s="519" t="s">
        <v>33</v>
      </c>
      <c r="D199" s="520"/>
      <c r="E199" s="165">
        <f>ECSF!J30</f>
        <v>0</v>
      </c>
    </row>
    <row r="200" spans="1:5" ht="15" customHeight="1">
      <c r="A200" s="164"/>
      <c r="B200" s="542"/>
      <c r="C200" s="519" t="s">
        <v>35</v>
      </c>
      <c r="D200" s="520"/>
      <c r="E200" s="165">
        <f>ECSF!J31</f>
        <v>0</v>
      </c>
    </row>
    <row r="201" spans="1:5" ht="15" customHeight="1">
      <c r="A201" s="164"/>
      <c r="B201" s="542"/>
      <c r="C201" s="519" t="s">
        <v>37</v>
      </c>
      <c r="D201" s="520"/>
      <c r="E201" s="165">
        <f>ECSF!J32</f>
        <v>0</v>
      </c>
    </row>
    <row r="202" spans="1:5" ht="15" customHeight="1">
      <c r="A202" s="164"/>
      <c r="B202" s="542"/>
      <c r="C202" s="519" t="s">
        <v>39</v>
      </c>
      <c r="D202" s="520"/>
      <c r="E202" s="165">
        <f>ECSF!J33</f>
        <v>0</v>
      </c>
    </row>
    <row r="203" spans="1:5" ht="15" customHeight="1">
      <c r="A203" s="164"/>
      <c r="B203" s="542"/>
      <c r="C203" s="519" t="s">
        <v>41</v>
      </c>
      <c r="D203" s="520"/>
      <c r="E203" s="165">
        <f>ECSF!J34</f>
        <v>0</v>
      </c>
    </row>
    <row r="204" spans="1:5" ht="15" customHeight="1">
      <c r="A204" s="164"/>
      <c r="B204" s="542"/>
      <c r="C204" s="526" t="s">
        <v>48</v>
      </c>
      <c r="D204" s="522"/>
      <c r="E204" s="163">
        <f>ECSF!J36</f>
        <v>4304003.4000000004</v>
      </c>
    </row>
    <row r="205" spans="1:5" ht="15" customHeight="1">
      <c r="A205" s="164"/>
      <c r="B205" s="542"/>
      <c r="C205" s="526" t="s">
        <v>50</v>
      </c>
      <c r="D205" s="522"/>
      <c r="E205" s="163">
        <f>ECSF!J38</f>
        <v>0</v>
      </c>
    </row>
    <row r="206" spans="1:5" ht="15" customHeight="1">
      <c r="A206" s="164"/>
      <c r="B206" s="542"/>
      <c r="C206" s="519" t="s">
        <v>51</v>
      </c>
      <c r="D206" s="520"/>
      <c r="E206" s="165">
        <f>ECSF!J40</f>
        <v>0</v>
      </c>
    </row>
    <row r="207" spans="1:5" ht="15" customHeight="1">
      <c r="A207" s="164"/>
      <c r="B207" s="542"/>
      <c r="C207" s="519" t="s">
        <v>52</v>
      </c>
      <c r="D207" s="520"/>
      <c r="E207" s="165">
        <f>ECSF!J41</f>
        <v>0</v>
      </c>
    </row>
    <row r="208" spans="1:5" ht="15" customHeight="1">
      <c r="A208" s="164"/>
      <c r="B208" s="542"/>
      <c r="C208" s="519" t="s">
        <v>53</v>
      </c>
      <c r="D208" s="520"/>
      <c r="E208" s="165">
        <f>ECSF!J42</f>
        <v>0</v>
      </c>
    </row>
    <row r="209" spans="1:5" ht="15" customHeight="1">
      <c r="A209" s="164"/>
      <c r="B209" s="542"/>
      <c r="C209" s="526" t="s">
        <v>54</v>
      </c>
      <c r="D209" s="522"/>
      <c r="E209" s="163">
        <f>ECSF!J44</f>
        <v>4304003.4000000004</v>
      </c>
    </row>
    <row r="210" spans="1:5" ht="20.65" customHeight="1">
      <c r="A210" s="164"/>
      <c r="B210" s="542"/>
      <c r="C210" s="519" t="s">
        <v>55</v>
      </c>
      <c r="D210" s="520"/>
      <c r="E210" s="165">
        <f>ECSF!J46</f>
        <v>0</v>
      </c>
    </row>
    <row r="211" spans="1:5" ht="15" customHeight="1">
      <c r="A211" s="164"/>
      <c r="B211" s="542"/>
      <c r="C211" s="519" t="s">
        <v>56</v>
      </c>
      <c r="D211" s="520"/>
      <c r="E211" s="165">
        <f>ECSF!J47</f>
        <v>4304003.4000000004</v>
      </c>
    </row>
    <row r="212" spans="1:5" ht="15" customHeight="1">
      <c r="A212" s="164"/>
      <c r="B212" s="542"/>
      <c r="C212" s="519" t="s">
        <v>57</v>
      </c>
      <c r="D212" s="520"/>
      <c r="E212" s="165">
        <f>ECSF!J48</f>
        <v>0</v>
      </c>
    </row>
    <row r="213" spans="1:5" ht="15" customHeight="1">
      <c r="A213" s="164"/>
      <c r="B213" s="542"/>
      <c r="C213" s="519" t="s">
        <v>58</v>
      </c>
      <c r="D213" s="520"/>
      <c r="E213" s="165">
        <f>ECSF!J49</f>
        <v>0</v>
      </c>
    </row>
    <row r="214" spans="1:5" ht="20.65" customHeight="1">
      <c r="A214" s="164"/>
      <c r="B214" s="542"/>
      <c r="C214" s="519" t="s">
        <v>59</v>
      </c>
      <c r="D214" s="520"/>
      <c r="E214" s="165">
        <f>ECSF!J50</f>
        <v>0</v>
      </c>
    </row>
    <row r="215" spans="1:5" ht="29.65" customHeight="1">
      <c r="A215" s="164"/>
      <c r="B215" s="542"/>
      <c r="C215" s="526" t="s">
        <v>60</v>
      </c>
      <c r="D215" s="522"/>
      <c r="E215" s="163">
        <f>ECSF!J52</f>
        <v>0</v>
      </c>
    </row>
    <row r="216" spans="1:5" ht="15" customHeight="1">
      <c r="A216" s="164"/>
      <c r="B216" s="542"/>
      <c r="C216" s="519" t="s">
        <v>61</v>
      </c>
      <c r="D216" s="520"/>
      <c r="E216" s="165">
        <f>ECSF!J54</f>
        <v>0</v>
      </c>
    </row>
    <row r="217" spans="1:5" ht="15.75" customHeight="1">
      <c r="A217" s="164"/>
      <c r="B217" s="543"/>
      <c r="C217" s="553" t="s">
        <v>62</v>
      </c>
      <c r="D217" s="520"/>
      <c r="E217" s="165">
        <f>ECSF!J55</f>
        <v>0</v>
      </c>
    </row>
    <row r="218" spans="1:5" ht="15.6" customHeight="1">
      <c r="A218" s="139"/>
      <c r="B218" s="166"/>
      <c r="C218" s="535" t="s">
        <v>158</v>
      </c>
      <c r="D218" s="159" t="s">
        <v>159</v>
      </c>
      <c r="E218" s="167" t="str">
        <f>ECSF!C62</f>
        <v>Dra. Dolores Gutiérrez Rico</v>
      </c>
    </row>
    <row r="219" spans="1:5" ht="15" customHeight="1">
      <c r="A219" s="139"/>
      <c r="B219" s="168"/>
      <c r="C219" s="536"/>
      <c r="D219" s="159" t="s">
        <v>160</v>
      </c>
      <c r="E219" s="169" t="str">
        <f>ECSF!C63</f>
        <v>Encargada de la Dirección General de la Universidad Pedagógica de Durango</v>
      </c>
    </row>
    <row r="220" spans="1:5" ht="15" customHeight="1">
      <c r="A220" s="139"/>
      <c r="B220" s="168"/>
      <c r="C220" s="549" t="s">
        <v>161</v>
      </c>
      <c r="D220" s="159" t="s">
        <v>159</v>
      </c>
      <c r="E220" s="169" t="str">
        <f>ECSF!G62</f>
        <v>C.P. María Estela Nery León</v>
      </c>
    </row>
    <row r="221" spans="1:5" ht="15" customHeight="1">
      <c r="A221" s="139"/>
      <c r="B221" s="168"/>
      <c r="C221" s="550"/>
      <c r="D221" s="170" t="s">
        <v>160</v>
      </c>
      <c r="E221" s="169" t="str">
        <f>ECSF!G63</f>
        <v>Coordinadora Administrativa</v>
      </c>
    </row>
  </sheetData>
  <mergeCells count="234">
    <mergeCell ref="C9:D9"/>
    <mergeCell ref="C101:D101"/>
    <mergeCell ref="C65:D65"/>
    <mergeCell ref="C8:D8"/>
    <mergeCell ref="C27:D27"/>
    <mergeCell ref="C28:D28"/>
    <mergeCell ref="C57:D57"/>
    <mergeCell ref="C35:D35"/>
    <mergeCell ref="C40:D40"/>
    <mergeCell ref="C66:D66"/>
    <mergeCell ref="C49:D49"/>
    <mergeCell ref="C96:D96"/>
    <mergeCell ref="C50:D50"/>
    <mergeCell ref="C97:D97"/>
    <mergeCell ref="C98:D98"/>
    <mergeCell ref="C52:D52"/>
    <mergeCell ref="C99:D99"/>
    <mergeCell ref="C53:D53"/>
    <mergeCell ref="C100:D100"/>
    <mergeCell ref="C67:D67"/>
    <mergeCell ref="C73:D73"/>
    <mergeCell ref="C69:D69"/>
    <mergeCell ref="C10:D10"/>
    <mergeCell ref="C29:D29"/>
    <mergeCell ref="C41:D41"/>
    <mergeCell ref="C89:D89"/>
    <mergeCell ref="C42:D42"/>
    <mergeCell ref="C92:D92"/>
    <mergeCell ref="C45:D45"/>
    <mergeCell ref="C46:D46"/>
    <mergeCell ref="C144:D144"/>
    <mergeCell ref="C47:D47"/>
    <mergeCell ref="C90:D90"/>
    <mergeCell ref="C141:D141"/>
    <mergeCell ref="C44:D44"/>
    <mergeCell ref="C95:D95"/>
    <mergeCell ref="C48:D48"/>
    <mergeCell ref="C134:D134"/>
    <mergeCell ref="C37:D37"/>
    <mergeCell ref="C122:D122"/>
    <mergeCell ref="C21:D21"/>
    <mergeCell ref="C56:D56"/>
    <mergeCell ref="C64:D64"/>
    <mergeCell ref="C132:D132"/>
    <mergeCell ref="C15:D15"/>
    <mergeCell ref="C38:D38"/>
    <mergeCell ref="C24:D24"/>
    <mergeCell ref="C71:D71"/>
    <mergeCell ref="C123:D123"/>
    <mergeCell ref="C26:D26"/>
    <mergeCell ref="C25:D25"/>
    <mergeCell ref="C151:D151"/>
    <mergeCell ref="C54:D54"/>
    <mergeCell ref="C32:D32"/>
    <mergeCell ref="C33:D33"/>
    <mergeCell ref="C145:D145"/>
    <mergeCell ref="C220:C221"/>
    <mergeCell ref="C23:D23"/>
    <mergeCell ref="C43:D43"/>
    <mergeCell ref="C118:D118"/>
    <mergeCell ref="C218:C219"/>
    <mergeCell ref="C149:D149"/>
    <mergeCell ref="C150:D150"/>
    <mergeCell ref="C205:D205"/>
    <mergeCell ref="C72:D72"/>
    <mergeCell ref="C34:D34"/>
    <mergeCell ref="C112:C113"/>
    <mergeCell ref="C212:D212"/>
    <mergeCell ref="C217:D217"/>
    <mergeCell ref="C127:D127"/>
    <mergeCell ref="C171:D171"/>
    <mergeCell ref="C109:D109"/>
    <mergeCell ref="A117:D117"/>
    <mergeCell ref="C206:D206"/>
    <mergeCell ref="B43:B56"/>
    <mergeCell ref="C39:D39"/>
    <mergeCell ref="C136:D136"/>
    <mergeCell ref="C180:D180"/>
    <mergeCell ref="C216:D216"/>
    <mergeCell ref="C204:D204"/>
    <mergeCell ref="A76:A77"/>
    <mergeCell ref="C68:D68"/>
    <mergeCell ref="C76:D76"/>
    <mergeCell ref="C77:D77"/>
    <mergeCell ref="A78:A94"/>
    <mergeCell ref="C70:D70"/>
    <mergeCell ref="C78:D78"/>
    <mergeCell ref="C79:D79"/>
    <mergeCell ref="C80:D80"/>
    <mergeCell ref="B87:B92"/>
    <mergeCell ref="C83:D83"/>
    <mergeCell ref="C93:D93"/>
    <mergeCell ref="C94:D94"/>
    <mergeCell ref="C81:D81"/>
    <mergeCell ref="C82:D82"/>
    <mergeCell ref="C84:D84"/>
    <mergeCell ref="C85:D85"/>
    <mergeCell ref="C86:D86"/>
    <mergeCell ref="C87:D87"/>
    <mergeCell ref="C88:D88"/>
    <mergeCell ref="B67:B75"/>
    <mergeCell ref="C74:D74"/>
    <mergeCell ref="B78:B85"/>
    <mergeCell ref="A2:D2"/>
    <mergeCell ref="C191:D191"/>
    <mergeCell ref="C189:D189"/>
    <mergeCell ref="C190:D190"/>
    <mergeCell ref="C214:D214"/>
    <mergeCell ref="C17:D17"/>
    <mergeCell ref="C196:D196"/>
    <mergeCell ref="A7:A23"/>
    <mergeCell ref="C198:D198"/>
    <mergeCell ref="C209:D209"/>
    <mergeCell ref="C12:D12"/>
    <mergeCell ref="C213:D213"/>
    <mergeCell ref="A24:A25"/>
    <mergeCell ref="C16:D16"/>
    <mergeCell ref="A26:A42"/>
    <mergeCell ref="C18:D18"/>
    <mergeCell ref="C168:D168"/>
    <mergeCell ref="C170:D170"/>
    <mergeCell ref="C173:D173"/>
    <mergeCell ref="C174:D174"/>
    <mergeCell ref="C192:D192"/>
    <mergeCell ref="A3:D3"/>
    <mergeCell ref="C194:D194"/>
    <mergeCell ref="A5:D5"/>
    <mergeCell ref="A4:D4"/>
    <mergeCell ref="C182:D182"/>
    <mergeCell ref="C183:D183"/>
    <mergeCell ref="C184:D184"/>
    <mergeCell ref="C185:D185"/>
    <mergeCell ref="C186:D186"/>
    <mergeCell ref="C195:D195"/>
    <mergeCell ref="C187:D187"/>
    <mergeCell ref="C188:D188"/>
    <mergeCell ref="C175:D175"/>
    <mergeCell ref="C176:D176"/>
    <mergeCell ref="C177:D177"/>
    <mergeCell ref="C178:D178"/>
    <mergeCell ref="C165:D165"/>
    <mergeCell ref="C154:D154"/>
    <mergeCell ref="C124:D124"/>
    <mergeCell ref="C125:D125"/>
    <mergeCell ref="C126:D126"/>
    <mergeCell ref="C129:D129"/>
    <mergeCell ref="C137:D137"/>
    <mergeCell ref="C138:D138"/>
    <mergeCell ref="C139:D139"/>
    <mergeCell ref="C140:D140"/>
    <mergeCell ref="C146:D146"/>
    <mergeCell ref="C20:D20"/>
    <mergeCell ref="B168:B217"/>
    <mergeCell ref="C164:D164"/>
    <mergeCell ref="C211:D211"/>
    <mergeCell ref="C14:D14"/>
    <mergeCell ref="C179:D179"/>
    <mergeCell ref="C181:D181"/>
    <mergeCell ref="C193:D193"/>
    <mergeCell ref="C215:D215"/>
    <mergeCell ref="C147:D147"/>
    <mergeCell ref="C142:D142"/>
    <mergeCell ref="C143:D143"/>
    <mergeCell ref="C160:D160"/>
    <mergeCell ref="C161:D161"/>
    <mergeCell ref="C162:D162"/>
    <mergeCell ref="C163:D163"/>
    <mergeCell ref="C166:D166"/>
    <mergeCell ref="C167:D167"/>
    <mergeCell ref="B118:B167"/>
    <mergeCell ref="C153:D153"/>
    <mergeCell ref="C135:D135"/>
    <mergeCell ref="C130:D130"/>
    <mergeCell ref="C131:D131"/>
    <mergeCell ref="C30:D30"/>
    <mergeCell ref="C6:D6"/>
    <mergeCell ref="C203:D203"/>
    <mergeCell ref="C103:D103"/>
    <mergeCell ref="C200:D200"/>
    <mergeCell ref="B7:B13"/>
    <mergeCell ref="C104:D104"/>
    <mergeCell ref="C201:D201"/>
    <mergeCell ref="C120:D120"/>
    <mergeCell ref="C121:D121"/>
    <mergeCell ref="C133:D133"/>
    <mergeCell ref="C119:D119"/>
    <mergeCell ref="C148:D148"/>
    <mergeCell ref="C152:D152"/>
    <mergeCell ref="B95:B108"/>
    <mergeCell ref="C91:D91"/>
    <mergeCell ref="C110:C111"/>
    <mergeCell ref="A116:D116"/>
    <mergeCell ref="C108:D108"/>
    <mergeCell ref="C63:D63"/>
    <mergeCell ref="C7:D7"/>
    <mergeCell ref="A59:A75"/>
    <mergeCell ref="C51:D51"/>
    <mergeCell ref="C62:D62"/>
    <mergeCell ref="C159:D159"/>
    <mergeCell ref="C13:D13"/>
    <mergeCell ref="B59:B65"/>
    <mergeCell ref="C55:D55"/>
    <mergeCell ref="C102:D102"/>
    <mergeCell ref="C199:D199"/>
    <mergeCell ref="C61:D61"/>
    <mergeCell ref="C158:D158"/>
    <mergeCell ref="C197:D197"/>
    <mergeCell ref="C11:D11"/>
    <mergeCell ref="B15:B23"/>
    <mergeCell ref="C58:D58"/>
    <mergeCell ref="C155:D155"/>
    <mergeCell ref="B26:B33"/>
    <mergeCell ref="C22:D22"/>
    <mergeCell ref="C19:D19"/>
    <mergeCell ref="C59:D59"/>
    <mergeCell ref="C156:D156"/>
    <mergeCell ref="C106:D106"/>
    <mergeCell ref="A114:D114"/>
    <mergeCell ref="C36:D36"/>
    <mergeCell ref="C60:D60"/>
    <mergeCell ref="C157:D157"/>
    <mergeCell ref="C107:D107"/>
    <mergeCell ref="A115:D115"/>
    <mergeCell ref="C210:D210"/>
    <mergeCell ref="C208:D208"/>
    <mergeCell ref="C105:D105"/>
    <mergeCell ref="C202:D202"/>
    <mergeCell ref="B35:B40"/>
    <mergeCell ref="C31:D31"/>
    <mergeCell ref="C128:D128"/>
    <mergeCell ref="C75:D75"/>
    <mergeCell ref="C172:D172"/>
    <mergeCell ref="C169:D169"/>
    <mergeCell ref="C207:D207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6"/>
  <sheetViews>
    <sheetView showGridLines="0" workbookViewId="0"/>
  </sheetViews>
  <sheetFormatPr baseColWidth="10" defaultColWidth="10.85546875" defaultRowHeight="12" customHeight="1"/>
  <cols>
    <col min="1" max="1" width="1.28515625" style="171" customWidth="1"/>
    <col min="2" max="2" width="11.7109375" style="171" customWidth="1"/>
    <col min="3" max="3" width="54.42578125" style="171" customWidth="1"/>
    <col min="4" max="4" width="19.140625" style="171" customWidth="1"/>
    <col min="5" max="5" width="19.28515625" style="171" customWidth="1"/>
    <col min="6" max="6" width="19" style="171" customWidth="1"/>
    <col min="7" max="7" width="21.28515625" style="171" customWidth="1"/>
    <col min="8" max="8" width="18.7109375" style="171" customWidth="1"/>
    <col min="9" max="9" width="1.28515625" style="171" customWidth="1"/>
    <col min="10" max="10" width="11.42578125" style="171" customWidth="1"/>
    <col min="11" max="11" width="18.42578125" style="171" customWidth="1"/>
    <col min="12" max="17" width="11.42578125" style="171" customWidth="1"/>
    <col min="18" max="256" width="10.85546875" style="171" customWidth="1"/>
  </cols>
  <sheetData>
    <row r="1" spans="1:17" ht="8.1" customHeight="1">
      <c r="A1" s="2"/>
      <c r="B1" s="3"/>
      <c r="C1" s="511"/>
      <c r="D1" s="511"/>
      <c r="E1" s="511"/>
      <c r="F1" s="506"/>
      <c r="G1" s="506"/>
      <c r="H1" s="506"/>
      <c r="I1" s="84"/>
      <c r="J1" s="3"/>
      <c r="K1" s="3"/>
      <c r="L1" s="3"/>
      <c r="M1" s="3"/>
      <c r="N1" s="3"/>
      <c r="O1" s="3"/>
      <c r="P1" s="3"/>
      <c r="Q1" s="4"/>
    </row>
    <row r="2" spans="1:17" ht="8.1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14.1" customHeight="1">
      <c r="A3" s="5"/>
      <c r="B3" s="8"/>
      <c r="C3" s="468" t="str">
        <f>EA!C1</f>
        <v>Cuenta Pública Primer Trimestre 2017</v>
      </c>
      <c r="D3" s="469"/>
      <c r="E3" s="469"/>
      <c r="F3" s="469"/>
      <c r="G3" s="469"/>
      <c r="H3" s="8"/>
      <c r="I3" s="8"/>
      <c r="J3" s="6"/>
      <c r="K3" s="6"/>
      <c r="L3" s="6"/>
      <c r="M3" s="6"/>
      <c r="N3" s="6"/>
      <c r="O3" s="6"/>
      <c r="P3" s="6"/>
      <c r="Q3" s="7"/>
    </row>
    <row r="4" spans="1:17" ht="14.1" customHeight="1">
      <c r="A4" s="5"/>
      <c r="B4" s="8"/>
      <c r="C4" s="468" t="s">
        <v>163</v>
      </c>
      <c r="D4" s="469"/>
      <c r="E4" s="469"/>
      <c r="F4" s="469"/>
      <c r="G4" s="469"/>
      <c r="H4" s="8"/>
      <c r="I4" s="8"/>
      <c r="J4" s="6"/>
      <c r="K4" s="6"/>
      <c r="L4" s="6"/>
      <c r="M4" s="6"/>
      <c r="N4" s="6"/>
      <c r="O4" s="6"/>
      <c r="P4" s="6"/>
      <c r="Q4" s="7"/>
    </row>
    <row r="5" spans="1:17" ht="14.1" customHeight="1">
      <c r="A5" s="5"/>
      <c r="B5" s="8"/>
      <c r="C5" s="468" t="s">
        <v>129</v>
      </c>
      <c r="D5" s="469"/>
      <c r="E5" s="469"/>
      <c r="F5" s="469"/>
      <c r="G5" s="469"/>
      <c r="H5" s="8"/>
      <c r="I5" s="8"/>
      <c r="J5" s="6"/>
      <c r="K5" s="6"/>
      <c r="L5" s="6"/>
      <c r="M5" s="6"/>
      <c r="N5" s="6"/>
      <c r="O5" s="6"/>
      <c r="P5" s="6"/>
      <c r="Q5" s="7"/>
    </row>
    <row r="6" spans="1:17" ht="14.1" customHeight="1">
      <c r="A6" s="5"/>
      <c r="B6" s="8"/>
      <c r="C6" s="468" t="s">
        <v>2</v>
      </c>
      <c r="D6" s="469"/>
      <c r="E6" s="469"/>
      <c r="F6" s="469"/>
      <c r="G6" s="469"/>
      <c r="H6" s="8"/>
      <c r="I6" s="8"/>
      <c r="J6" s="6"/>
      <c r="K6" s="6"/>
      <c r="L6" s="6"/>
      <c r="M6" s="6"/>
      <c r="N6" s="6"/>
      <c r="O6" s="6"/>
      <c r="P6" s="6"/>
      <c r="Q6" s="7"/>
    </row>
    <row r="7" spans="1:17" ht="20.100000000000001" customHeight="1">
      <c r="A7" s="12"/>
      <c r="B7" s="13" t="s">
        <v>3</v>
      </c>
      <c r="C7" s="481" t="str">
        <f>EA!C6</f>
        <v>UNIVERSIDAD PEDAGÓGICA DE DURANGO</v>
      </c>
      <c r="D7" s="482"/>
      <c r="E7" s="482"/>
      <c r="F7" s="482"/>
      <c r="G7" s="482"/>
      <c r="H7" s="21"/>
      <c r="I7" s="44"/>
      <c r="J7" s="44"/>
      <c r="K7" s="44"/>
      <c r="L7" s="44"/>
      <c r="M7" s="44"/>
      <c r="N7" s="6"/>
      <c r="O7" s="6"/>
      <c r="P7" s="6"/>
      <c r="Q7" s="7"/>
    </row>
    <row r="8" spans="1:17" ht="8.1" customHeight="1">
      <c r="A8" s="564"/>
      <c r="B8" s="469"/>
      <c r="C8" s="510"/>
      <c r="D8" s="510"/>
      <c r="E8" s="510"/>
      <c r="F8" s="510"/>
      <c r="G8" s="510"/>
      <c r="H8" s="510"/>
      <c r="I8" s="469"/>
      <c r="J8" s="6"/>
      <c r="K8" s="6"/>
      <c r="L8" s="6"/>
      <c r="M8" s="6"/>
      <c r="N8" s="6"/>
      <c r="O8" s="6"/>
      <c r="P8" s="6"/>
      <c r="Q8" s="7"/>
    </row>
    <row r="9" spans="1:17" ht="8.1" customHeight="1">
      <c r="A9" s="554"/>
      <c r="B9" s="482"/>
      <c r="C9" s="482"/>
      <c r="D9" s="482"/>
      <c r="E9" s="482"/>
      <c r="F9" s="482"/>
      <c r="G9" s="482"/>
      <c r="H9" s="482"/>
      <c r="I9" s="482"/>
      <c r="J9" s="6"/>
      <c r="K9" s="6"/>
      <c r="L9" s="6"/>
      <c r="M9" s="6"/>
      <c r="N9" s="6"/>
      <c r="O9" s="6"/>
      <c r="P9" s="6"/>
      <c r="Q9" s="7"/>
    </row>
    <row r="10" spans="1:17" ht="25.5" customHeight="1">
      <c r="A10" s="172"/>
      <c r="B10" s="559" t="s">
        <v>73</v>
      </c>
      <c r="C10" s="560"/>
      <c r="D10" s="173" t="s">
        <v>164</v>
      </c>
      <c r="E10" s="173" t="s">
        <v>165</v>
      </c>
      <c r="F10" s="173" t="s">
        <v>166</v>
      </c>
      <c r="G10" s="173" t="s">
        <v>167</v>
      </c>
      <c r="H10" s="173" t="s">
        <v>168</v>
      </c>
      <c r="I10" s="174"/>
      <c r="J10" s="29"/>
      <c r="K10" s="6"/>
      <c r="L10" s="6"/>
      <c r="M10" s="6"/>
      <c r="N10" s="6"/>
      <c r="O10" s="6"/>
      <c r="P10" s="6"/>
      <c r="Q10" s="7"/>
    </row>
    <row r="11" spans="1:17" ht="12.75" customHeight="1">
      <c r="A11" s="175"/>
      <c r="B11" s="561"/>
      <c r="C11" s="561"/>
      <c r="D11" s="176">
        <v>1</v>
      </c>
      <c r="E11" s="176">
        <v>2</v>
      </c>
      <c r="F11" s="176">
        <v>3</v>
      </c>
      <c r="G11" s="177" t="s">
        <v>169</v>
      </c>
      <c r="H11" s="177" t="s">
        <v>170</v>
      </c>
      <c r="I11" s="178"/>
      <c r="J11" s="29"/>
      <c r="K11" s="6"/>
      <c r="L11" s="6"/>
      <c r="M11" s="6"/>
      <c r="N11" s="6"/>
      <c r="O11" s="6"/>
      <c r="P11" s="6"/>
      <c r="Q11" s="7"/>
    </row>
    <row r="12" spans="1:17" ht="8.1" customHeight="1">
      <c r="A12" s="555"/>
      <c r="B12" s="510"/>
      <c r="C12" s="510"/>
      <c r="D12" s="510"/>
      <c r="E12" s="510"/>
      <c r="F12" s="510"/>
      <c r="G12" s="510"/>
      <c r="H12" s="510"/>
      <c r="I12" s="556"/>
      <c r="J12" s="29"/>
      <c r="K12" s="6"/>
      <c r="L12" s="6"/>
      <c r="M12" s="6"/>
      <c r="N12" s="6"/>
      <c r="O12" s="6"/>
      <c r="P12" s="6"/>
      <c r="Q12" s="7"/>
    </row>
    <row r="13" spans="1:17" ht="8.1" customHeight="1">
      <c r="A13" s="557"/>
      <c r="B13" s="469"/>
      <c r="C13" s="469"/>
      <c r="D13" s="469"/>
      <c r="E13" s="469"/>
      <c r="F13" s="469"/>
      <c r="G13" s="469"/>
      <c r="H13" s="469"/>
      <c r="I13" s="558"/>
      <c r="J13" s="29"/>
      <c r="K13" s="6"/>
      <c r="L13" s="6"/>
      <c r="M13" s="6"/>
      <c r="N13" s="6"/>
      <c r="O13" s="6"/>
      <c r="P13" s="6"/>
      <c r="Q13" s="7"/>
    </row>
    <row r="14" spans="1:17" ht="12.75" customHeight="1">
      <c r="A14" s="26"/>
      <c r="B14" s="565" t="s">
        <v>7</v>
      </c>
      <c r="C14" s="566"/>
      <c r="D14" s="10">
        <f>D16+D26</f>
        <v>59905755.130000003</v>
      </c>
      <c r="E14" s="10">
        <f>E16+E26</f>
        <v>-1800874.4800000002</v>
      </c>
      <c r="F14" s="10">
        <f>F16+F26</f>
        <v>1670569.25</v>
      </c>
      <c r="G14" s="10">
        <f>G16+G26</f>
        <v>56434311.400000006</v>
      </c>
      <c r="H14" s="10">
        <f>H16+H26</f>
        <v>-3471443.7300000004</v>
      </c>
      <c r="I14" s="179"/>
      <c r="J14" s="29"/>
      <c r="K14" s="6"/>
      <c r="L14" s="6"/>
      <c r="M14" s="6"/>
      <c r="N14" s="6"/>
      <c r="O14" s="6"/>
      <c r="P14" s="6"/>
      <c r="Q14" s="7"/>
    </row>
    <row r="15" spans="1:17" ht="8.1" customHeight="1">
      <c r="A15" s="26"/>
      <c r="B15" s="8"/>
      <c r="C15" s="8"/>
      <c r="D15" s="10"/>
      <c r="E15" s="10"/>
      <c r="F15" s="10"/>
      <c r="G15" s="10"/>
      <c r="H15" s="10"/>
      <c r="I15" s="179"/>
      <c r="J15" s="29"/>
      <c r="K15" s="6"/>
      <c r="L15" s="6"/>
      <c r="M15" s="6"/>
      <c r="N15" s="6"/>
      <c r="O15" s="6"/>
      <c r="P15" s="6"/>
      <c r="Q15" s="7"/>
    </row>
    <row r="16" spans="1:17" ht="21" customHeight="1">
      <c r="A16" s="180"/>
      <c r="B16" s="479" t="s">
        <v>9</v>
      </c>
      <c r="C16" s="480"/>
      <c r="D16" s="10">
        <f>SUM(D18:D24)</f>
        <v>1841059.26</v>
      </c>
      <c r="E16" s="10">
        <f>SUM(E18:E24)</f>
        <v>941965.59000000008</v>
      </c>
      <c r="F16" s="10">
        <f>SUM(F18:F24)</f>
        <v>1670569.25</v>
      </c>
      <c r="G16" s="10">
        <f>D16+E16-F16</f>
        <v>1112455.6000000001</v>
      </c>
      <c r="H16" s="10">
        <f>G16-D16</f>
        <v>-728603.65999999992</v>
      </c>
      <c r="I16" s="181"/>
      <c r="J16" s="29"/>
      <c r="K16" s="182"/>
      <c r="L16" s="6"/>
      <c r="M16" s="6"/>
      <c r="N16" s="6"/>
      <c r="O16" s="6"/>
      <c r="P16" s="6"/>
      <c r="Q16" s="7"/>
    </row>
    <row r="17" spans="1:17" ht="8.1" customHeight="1">
      <c r="A17" s="29"/>
      <c r="B17" s="6"/>
      <c r="C17" s="6"/>
      <c r="D17" s="37"/>
      <c r="E17" s="37"/>
      <c r="F17" s="37"/>
      <c r="G17" s="37"/>
      <c r="H17" s="37"/>
      <c r="I17" s="28"/>
      <c r="J17" s="29"/>
      <c r="K17" s="182"/>
      <c r="L17" s="6"/>
      <c r="M17" s="6"/>
      <c r="N17" s="6"/>
      <c r="O17" s="6"/>
      <c r="P17" s="6"/>
      <c r="Q17" s="7"/>
    </row>
    <row r="18" spans="1:17" ht="19.5" customHeight="1">
      <c r="A18" s="29"/>
      <c r="B18" s="489" t="s">
        <v>11</v>
      </c>
      <c r="C18" s="490"/>
      <c r="D18" s="37">
        <f>ESF!E18</f>
        <v>1682076.35</v>
      </c>
      <c r="E18" s="37">
        <v>700676.89</v>
      </c>
      <c r="F18" s="37">
        <v>1377837.89</v>
      </c>
      <c r="G18" s="37">
        <f>D18+E18-F18</f>
        <v>1004915.3500000003</v>
      </c>
      <c r="H18" s="37">
        <f t="shared" ref="H18:H24" si="0">G18-D18</f>
        <v>-677160.99999999977</v>
      </c>
      <c r="I18" s="28"/>
      <c r="J18" s="183"/>
      <c r="K18" s="184" t="str">
        <f>IF(G18=ESF!D18," ","Error")</f>
        <v xml:space="preserve"> </v>
      </c>
      <c r="L18" s="6"/>
      <c r="M18" s="6"/>
      <c r="N18" s="6"/>
      <c r="O18" s="6"/>
      <c r="P18" s="6"/>
      <c r="Q18" s="7"/>
    </row>
    <row r="19" spans="1:17" ht="19.5" customHeight="1">
      <c r="A19" s="29"/>
      <c r="B19" s="489" t="s">
        <v>13</v>
      </c>
      <c r="C19" s="490"/>
      <c r="D19" s="37">
        <f>ESF!E19</f>
        <v>158982.91</v>
      </c>
      <c r="E19" s="37">
        <v>241288.7</v>
      </c>
      <c r="F19" s="37">
        <v>292731.36</v>
      </c>
      <c r="G19" s="37">
        <f>ESF!D19</f>
        <v>69971.72</v>
      </c>
      <c r="H19" s="37">
        <f t="shared" si="0"/>
        <v>-89011.19</v>
      </c>
      <c r="I19" s="28"/>
      <c r="J19" s="29"/>
      <c r="K19" s="185" t="str">
        <f>IF(G19=ESF!D19," ","Error")</f>
        <v xml:space="preserve"> </v>
      </c>
      <c r="L19" s="6"/>
      <c r="M19" s="6"/>
      <c r="N19" s="6"/>
      <c r="O19" s="6"/>
      <c r="P19" s="6"/>
      <c r="Q19" s="7"/>
    </row>
    <row r="20" spans="1:17" ht="19.5" customHeight="1">
      <c r="A20" s="29"/>
      <c r="B20" s="489" t="s">
        <v>15</v>
      </c>
      <c r="C20" s="490"/>
      <c r="D20" s="37">
        <f>ESF!E20</f>
        <v>0</v>
      </c>
      <c r="E20" s="37">
        <v>0</v>
      </c>
      <c r="F20" s="37">
        <v>0</v>
      </c>
      <c r="G20" s="37">
        <f>D20+E20-F20</f>
        <v>0</v>
      </c>
      <c r="H20" s="37">
        <f t="shared" si="0"/>
        <v>0</v>
      </c>
      <c r="I20" s="28"/>
      <c r="J20" s="29"/>
      <c r="K20" s="185" t="str">
        <f>IF(G20=ESF!D20," ","Error")</f>
        <v xml:space="preserve"> </v>
      </c>
      <c r="L20" s="6"/>
      <c r="M20" s="6"/>
      <c r="N20" s="6"/>
      <c r="O20" s="6"/>
      <c r="P20" s="6"/>
      <c r="Q20" s="7"/>
    </row>
    <row r="21" spans="1:17" ht="19.5" customHeight="1">
      <c r="A21" s="29"/>
      <c r="B21" s="489" t="s">
        <v>17</v>
      </c>
      <c r="C21" s="490"/>
      <c r="D21" s="37">
        <f>ESF!E21</f>
        <v>0</v>
      </c>
      <c r="E21" s="37">
        <v>0</v>
      </c>
      <c r="F21" s="37">
        <v>0</v>
      </c>
      <c r="G21" s="37">
        <f>D21+E21-F21</f>
        <v>0</v>
      </c>
      <c r="H21" s="37">
        <f t="shared" si="0"/>
        <v>0</v>
      </c>
      <c r="I21" s="28"/>
      <c r="J21" s="29"/>
      <c r="K21" s="185" t="str">
        <f>IF(G21=ESF!D21," ","Error")</f>
        <v xml:space="preserve"> </v>
      </c>
      <c r="L21" s="6"/>
      <c r="M21" s="6"/>
      <c r="N21" s="186" t="s">
        <v>131</v>
      </c>
      <c r="O21" s="6"/>
      <c r="P21" s="6"/>
      <c r="Q21" s="7"/>
    </row>
    <row r="22" spans="1:17" ht="19.5" customHeight="1">
      <c r="A22" s="29"/>
      <c r="B22" s="489" t="s">
        <v>19</v>
      </c>
      <c r="C22" s="490"/>
      <c r="D22" s="37">
        <f>ESF!E22</f>
        <v>0</v>
      </c>
      <c r="E22" s="37">
        <v>0</v>
      </c>
      <c r="F22" s="37">
        <f>E22</f>
        <v>0</v>
      </c>
      <c r="G22" s="37">
        <f>D22+E22-F22</f>
        <v>0</v>
      </c>
      <c r="H22" s="37">
        <f t="shared" si="0"/>
        <v>0</v>
      </c>
      <c r="I22" s="28"/>
      <c r="J22" s="29"/>
      <c r="K22" s="187"/>
      <c r="L22" s="6"/>
      <c r="M22" s="6"/>
      <c r="N22" s="6"/>
      <c r="O22" s="6"/>
      <c r="P22" s="6"/>
      <c r="Q22" s="7"/>
    </row>
    <row r="23" spans="1:17" ht="19.5" customHeight="1">
      <c r="A23" s="29"/>
      <c r="B23" s="489" t="s">
        <v>21</v>
      </c>
      <c r="C23" s="490"/>
      <c r="D23" s="37">
        <f>ESF!E23</f>
        <v>0</v>
      </c>
      <c r="E23" s="37">
        <v>0</v>
      </c>
      <c r="F23" s="37">
        <v>0</v>
      </c>
      <c r="G23" s="37">
        <f>D23+E23-F23</f>
        <v>0</v>
      </c>
      <c r="H23" s="37">
        <f t="shared" si="0"/>
        <v>0</v>
      </c>
      <c r="I23" s="28"/>
      <c r="J23" s="29"/>
      <c r="K23" s="182"/>
      <c r="L23" s="186" t="s">
        <v>131</v>
      </c>
      <c r="M23" s="6"/>
      <c r="N23" s="6"/>
      <c r="O23" s="6"/>
      <c r="P23" s="6"/>
      <c r="Q23" s="7"/>
    </row>
    <row r="24" spans="1:17" ht="19.5" customHeight="1">
      <c r="A24" s="29"/>
      <c r="B24" s="489" t="s">
        <v>23</v>
      </c>
      <c r="C24" s="490"/>
      <c r="D24" s="188">
        <f>ESF!E24</f>
        <v>0</v>
      </c>
      <c r="E24" s="37">
        <v>0</v>
      </c>
      <c r="F24" s="37">
        <v>0</v>
      </c>
      <c r="G24" s="37">
        <f>D24+E24-F24</f>
        <v>0</v>
      </c>
      <c r="H24" s="37">
        <f t="shared" si="0"/>
        <v>0</v>
      </c>
      <c r="I24" s="28"/>
      <c r="J24" s="29"/>
      <c r="K24" s="187"/>
      <c r="L24" s="6"/>
      <c r="M24" s="6"/>
      <c r="N24" s="6"/>
      <c r="O24" s="6"/>
      <c r="P24" s="6"/>
      <c r="Q24" s="7"/>
    </row>
    <row r="25" spans="1:17" ht="21" customHeight="1">
      <c r="A25" s="29"/>
      <c r="B25" s="44"/>
      <c r="C25" s="44"/>
      <c r="D25" s="188"/>
      <c r="E25" s="37"/>
      <c r="F25" s="37"/>
      <c r="G25" s="37"/>
      <c r="H25" s="37"/>
      <c r="I25" s="28"/>
      <c r="J25" s="29"/>
      <c r="K25" s="182"/>
      <c r="L25" s="6"/>
      <c r="M25" s="6"/>
      <c r="N25" s="6"/>
      <c r="O25" s="6"/>
      <c r="P25" s="6"/>
      <c r="Q25" s="7"/>
    </row>
    <row r="26" spans="1:17" ht="21" customHeight="1">
      <c r="A26" s="180"/>
      <c r="B26" s="479" t="s">
        <v>28</v>
      </c>
      <c r="C26" s="480"/>
      <c r="D26" s="10">
        <f>SUM(D28:D36)</f>
        <v>58064695.870000005</v>
      </c>
      <c r="E26" s="10">
        <f>SUM(E28:E36)</f>
        <v>-2742840.0700000003</v>
      </c>
      <c r="F26" s="10">
        <f>SUM(F28:F36)</f>
        <v>0</v>
      </c>
      <c r="G26" s="10">
        <f>D26+E26-F26</f>
        <v>55321855.800000004</v>
      </c>
      <c r="H26" s="10">
        <f>G26-D26</f>
        <v>-2742840.0700000003</v>
      </c>
      <c r="I26" s="181"/>
      <c r="J26" s="29"/>
      <c r="K26" s="182"/>
      <c r="L26" s="6"/>
      <c r="M26" s="6"/>
      <c r="N26" s="6"/>
      <c r="O26" s="6"/>
      <c r="P26" s="6"/>
      <c r="Q26" s="7"/>
    </row>
    <row r="27" spans="1:17" ht="8.1" customHeight="1">
      <c r="A27" s="29"/>
      <c r="B27" s="6"/>
      <c r="C27" s="44"/>
      <c r="D27" s="188"/>
      <c r="E27" s="37"/>
      <c r="F27" s="37"/>
      <c r="G27" s="37"/>
      <c r="H27" s="37"/>
      <c r="I27" s="28"/>
      <c r="J27" s="29"/>
      <c r="K27" s="182"/>
      <c r="L27" s="6"/>
      <c r="M27" s="6"/>
      <c r="N27" s="6"/>
      <c r="O27" s="6"/>
      <c r="P27" s="6"/>
      <c r="Q27" s="7"/>
    </row>
    <row r="28" spans="1:17" ht="19.5" customHeight="1">
      <c r="A28" s="29"/>
      <c r="B28" s="489" t="s">
        <v>30</v>
      </c>
      <c r="C28" s="490"/>
      <c r="D28" s="188">
        <f>ESF!E31</f>
        <v>0</v>
      </c>
      <c r="E28" s="37">
        <v>0</v>
      </c>
      <c r="F28" s="37">
        <v>0</v>
      </c>
      <c r="G28" s="37">
        <f t="shared" ref="G28:G36" si="1">D28+E28-F28</f>
        <v>0</v>
      </c>
      <c r="H28" s="37">
        <f t="shared" ref="H28:H36" si="2">G28-D28</f>
        <v>0</v>
      </c>
      <c r="I28" s="28"/>
      <c r="J28" s="29"/>
      <c r="K28" s="185" t="str">
        <f>IF(G28=ESF!D31," ","error")</f>
        <v xml:space="preserve"> </v>
      </c>
      <c r="L28" s="6"/>
      <c r="M28" s="6"/>
      <c r="N28" s="6"/>
      <c r="O28" s="6"/>
      <c r="P28" s="6"/>
      <c r="Q28" s="7"/>
    </row>
    <row r="29" spans="1:17" ht="19.5" customHeight="1">
      <c r="A29" s="29"/>
      <c r="B29" s="489" t="s">
        <v>32</v>
      </c>
      <c r="C29" s="490"/>
      <c r="D29" s="188">
        <f>ESF!E32</f>
        <v>0</v>
      </c>
      <c r="E29" s="37">
        <v>0</v>
      </c>
      <c r="F29" s="37">
        <v>0</v>
      </c>
      <c r="G29" s="37">
        <f t="shared" si="1"/>
        <v>0</v>
      </c>
      <c r="H29" s="37">
        <f t="shared" si="2"/>
        <v>0</v>
      </c>
      <c r="I29" s="28"/>
      <c r="J29" s="29"/>
      <c r="K29" s="185" t="str">
        <f>IF(G29=ESF!D32," ","error")</f>
        <v xml:space="preserve"> </v>
      </c>
      <c r="L29" s="6"/>
      <c r="M29" s="6"/>
      <c r="N29" s="6"/>
      <c r="O29" s="6"/>
      <c r="P29" s="6"/>
      <c r="Q29" s="7"/>
    </row>
    <row r="30" spans="1:17" ht="19.5" customHeight="1">
      <c r="A30" s="29"/>
      <c r="B30" s="489" t="s">
        <v>34</v>
      </c>
      <c r="C30" s="490"/>
      <c r="D30" s="188">
        <f>ESF!E33</f>
        <v>61054651.640000001</v>
      </c>
      <c r="E30" s="37"/>
      <c r="F30" s="37">
        <v>0</v>
      </c>
      <c r="G30" s="37">
        <f t="shared" si="1"/>
        <v>61054651.640000001</v>
      </c>
      <c r="H30" s="37">
        <f t="shared" si="2"/>
        <v>0</v>
      </c>
      <c r="I30" s="28"/>
      <c r="J30" s="29"/>
      <c r="K30" s="185" t="str">
        <f>IF(G30=ESF!D33," ","error")</f>
        <v xml:space="preserve"> </v>
      </c>
      <c r="L30" s="6"/>
      <c r="M30" s="6"/>
      <c r="N30" s="6"/>
      <c r="O30" s="6"/>
      <c r="P30" s="6"/>
      <c r="Q30" s="7"/>
    </row>
    <row r="31" spans="1:17" ht="19.5" customHeight="1">
      <c r="A31" s="29"/>
      <c r="B31" s="489" t="s">
        <v>171</v>
      </c>
      <c r="C31" s="490"/>
      <c r="D31" s="188">
        <f>ESF!E34</f>
        <v>7655719.7800000003</v>
      </c>
      <c r="E31" s="37">
        <v>163214.38</v>
      </c>
      <c r="F31" s="37">
        <v>0</v>
      </c>
      <c r="G31" s="37">
        <f t="shared" si="1"/>
        <v>7818934.1600000001</v>
      </c>
      <c r="H31" s="37">
        <f t="shared" si="2"/>
        <v>163214.37999999989</v>
      </c>
      <c r="I31" s="28"/>
      <c r="J31" s="29"/>
      <c r="K31" s="185" t="str">
        <f>IF(G31=ESF!D34," ","error")</f>
        <v xml:space="preserve"> </v>
      </c>
      <c r="L31" s="6"/>
      <c r="M31" s="6"/>
      <c r="N31" s="6"/>
      <c r="O31" s="6"/>
      <c r="P31" s="6"/>
      <c r="Q31" s="7"/>
    </row>
    <row r="32" spans="1:17" ht="19.5" customHeight="1">
      <c r="A32" s="29"/>
      <c r="B32" s="489" t="s">
        <v>38</v>
      </c>
      <c r="C32" s="490"/>
      <c r="D32" s="188">
        <f>ESF!E35</f>
        <v>0</v>
      </c>
      <c r="E32" s="37">
        <v>0</v>
      </c>
      <c r="F32" s="37">
        <v>0</v>
      </c>
      <c r="G32" s="37">
        <f t="shared" si="1"/>
        <v>0</v>
      </c>
      <c r="H32" s="37">
        <f t="shared" si="2"/>
        <v>0</v>
      </c>
      <c r="I32" s="28"/>
      <c r="J32" s="29"/>
      <c r="K32" s="185" t="str">
        <f>IF(G32=ESF!D35," ","error")</f>
        <v xml:space="preserve"> </v>
      </c>
      <c r="L32" s="6"/>
      <c r="M32" s="6"/>
      <c r="N32" s="6"/>
      <c r="O32" s="6"/>
      <c r="P32" s="6"/>
      <c r="Q32" s="7"/>
    </row>
    <row r="33" spans="1:17" ht="19.5" customHeight="1">
      <c r="A33" s="29"/>
      <c r="B33" s="489" t="s">
        <v>40</v>
      </c>
      <c r="C33" s="490"/>
      <c r="D33" s="188">
        <f>ESF!E36</f>
        <v>-10645675.550000001</v>
      </c>
      <c r="E33" s="37">
        <v>-2906054.45</v>
      </c>
      <c r="F33" s="37">
        <v>0</v>
      </c>
      <c r="G33" s="37">
        <f t="shared" si="1"/>
        <v>-13551730</v>
      </c>
      <c r="H33" s="37">
        <f t="shared" si="2"/>
        <v>-2906054.4499999993</v>
      </c>
      <c r="I33" s="28"/>
      <c r="J33" s="29"/>
      <c r="K33" s="185" t="str">
        <f>IF(G33=ESF!D36," ","error")</f>
        <v xml:space="preserve"> </v>
      </c>
      <c r="L33" s="6"/>
      <c r="M33" s="6"/>
      <c r="N33" s="6"/>
      <c r="O33" s="6"/>
      <c r="P33" s="6"/>
      <c r="Q33" s="7"/>
    </row>
    <row r="34" spans="1:17" ht="19.5" customHeight="1">
      <c r="A34" s="29"/>
      <c r="B34" s="489" t="s">
        <v>42</v>
      </c>
      <c r="C34" s="490"/>
      <c r="D34" s="188">
        <f>ESF!E37</f>
        <v>0</v>
      </c>
      <c r="E34" s="37">
        <v>0</v>
      </c>
      <c r="F34" s="37">
        <v>0</v>
      </c>
      <c r="G34" s="37">
        <f t="shared" si="1"/>
        <v>0</v>
      </c>
      <c r="H34" s="37">
        <f t="shared" si="2"/>
        <v>0</v>
      </c>
      <c r="I34" s="28"/>
      <c r="J34" s="29"/>
      <c r="K34" s="185" t="str">
        <f>IF(G34=ESF!D37," ","error")</f>
        <v xml:space="preserve"> </v>
      </c>
      <c r="L34" s="6"/>
      <c r="M34" s="6"/>
      <c r="N34" s="6"/>
      <c r="O34" s="6"/>
      <c r="P34" s="6"/>
      <c r="Q34" s="7"/>
    </row>
    <row r="35" spans="1:17" ht="19.5" customHeight="1">
      <c r="A35" s="29"/>
      <c r="B35" s="489" t="s">
        <v>43</v>
      </c>
      <c r="C35" s="490"/>
      <c r="D35" s="188">
        <f>ESF!E38</f>
        <v>0</v>
      </c>
      <c r="E35" s="37">
        <v>0</v>
      </c>
      <c r="F35" s="37">
        <v>0</v>
      </c>
      <c r="G35" s="37">
        <f t="shared" si="1"/>
        <v>0</v>
      </c>
      <c r="H35" s="37">
        <f t="shared" si="2"/>
        <v>0</v>
      </c>
      <c r="I35" s="28"/>
      <c r="J35" s="29"/>
      <c r="K35" s="185" t="str">
        <f>IF(G35=ESF!D38," ","error")</f>
        <v xml:space="preserve"> </v>
      </c>
      <c r="L35" s="6"/>
      <c r="M35" s="6"/>
      <c r="N35" s="6"/>
      <c r="O35" s="6"/>
      <c r="P35" s="6"/>
      <c r="Q35" s="7"/>
    </row>
    <row r="36" spans="1:17" ht="19.5" customHeight="1">
      <c r="A36" s="29"/>
      <c r="B36" s="489" t="s">
        <v>45</v>
      </c>
      <c r="C36" s="490"/>
      <c r="D36" s="188">
        <f>ESF!E39</f>
        <v>0</v>
      </c>
      <c r="E36" s="37">
        <v>0</v>
      </c>
      <c r="F36" s="37">
        <v>0</v>
      </c>
      <c r="G36" s="37">
        <f t="shared" si="1"/>
        <v>0</v>
      </c>
      <c r="H36" s="37">
        <f t="shared" si="2"/>
        <v>0</v>
      </c>
      <c r="I36" s="28"/>
      <c r="J36" s="29"/>
      <c r="K36" s="185" t="str">
        <f>IF(G36=ESF!D39," ","error")</f>
        <v xml:space="preserve"> </v>
      </c>
      <c r="L36" s="6"/>
      <c r="M36" s="6"/>
      <c r="N36" s="6"/>
      <c r="O36" s="6"/>
      <c r="P36" s="6"/>
      <c r="Q36" s="7"/>
    </row>
    <row r="37" spans="1:17" ht="21" customHeight="1">
      <c r="A37" s="29"/>
      <c r="B37" s="44"/>
      <c r="C37" s="44"/>
      <c r="D37" s="189"/>
      <c r="E37" s="33"/>
      <c r="F37" s="33"/>
      <c r="G37" s="33"/>
      <c r="H37" s="33"/>
      <c r="I37" s="28"/>
      <c r="J37" s="29"/>
      <c r="K37" s="182"/>
      <c r="L37" s="6"/>
      <c r="M37" s="6"/>
      <c r="N37" s="6"/>
      <c r="O37" s="6"/>
      <c r="P37" s="6"/>
      <c r="Q37" s="7"/>
    </row>
    <row r="38" spans="1:17" ht="8.1" customHeight="1">
      <c r="A38" s="562"/>
      <c r="B38" s="488"/>
      <c r="C38" s="488"/>
      <c r="D38" s="512"/>
      <c r="E38" s="488"/>
      <c r="F38" s="488"/>
      <c r="G38" s="488"/>
      <c r="H38" s="488"/>
      <c r="I38" s="563"/>
      <c r="J38" s="29"/>
      <c r="K38" s="6"/>
      <c r="L38" s="6"/>
      <c r="M38" s="6"/>
      <c r="N38" s="6"/>
      <c r="O38" s="6"/>
      <c r="P38" s="6"/>
      <c r="Q38" s="7"/>
    </row>
    <row r="39" spans="1:17" ht="8.1" customHeight="1">
      <c r="A39" s="47"/>
      <c r="B39" s="190"/>
      <c r="C39" s="48"/>
      <c r="D39" s="48"/>
      <c r="E39" s="48"/>
      <c r="F39" s="48"/>
      <c r="G39" s="48"/>
      <c r="H39" s="48"/>
      <c r="I39" s="48"/>
      <c r="J39" s="6"/>
      <c r="K39" s="6"/>
      <c r="L39" s="6"/>
      <c r="M39" s="6"/>
      <c r="N39" s="6"/>
      <c r="O39" s="6"/>
      <c r="P39" s="6"/>
      <c r="Q39" s="7"/>
    </row>
    <row r="40" spans="1:17" ht="15" customHeight="1">
      <c r="A40" s="5"/>
      <c r="B40" s="473" t="s">
        <v>65</v>
      </c>
      <c r="C40" s="474"/>
      <c r="D40" s="474"/>
      <c r="E40" s="474"/>
      <c r="F40" s="474"/>
      <c r="G40" s="474"/>
      <c r="H40" s="474"/>
      <c r="I40" s="6"/>
      <c r="J40" s="6"/>
      <c r="K40" s="6"/>
      <c r="L40" s="6"/>
      <c r="M40" s="6"/>
      <c r="N40" s="6"/>
      <c r="O40" s="6"/>
      <c r="P40" s="6"/>
      <c r="Q40" s="7"/>
    </row>
    <row r="41" spans="1:17" ht="9.75" customHeight="1">
      <c r="A41" s="5"/>
      <c r="B41" s="6"/>
      <c r="C41" s="6"/>
      <c r="D41" s="118"/>
      <c r="E41" s="38"/>
      <c r="F41" s="6"/>
      <c r="G41" s="6"/>
      <c r="H41" s="6"/>
      <c r="I41" s="38"/>
      <c r="J41" s="38"/>
      <c r="K41" s="6"/>
      <c r="L41" s="6"/>
      <c r="M41" s="6"/>
      <c r="N41" s="6"/>
      <c r="O41" s="6"/>
      <c r="P41" s="6"/>
      <c r="Q41" s="7"/>
    </row>
    <row r="42" spans="1:17" ht="50.1" customHeight="1">
      <c r="A42" s="5"/>
      <c r="B42" s="488"/>
      <c r="C42" s="488"/>
      <c r="D42" s="118"/>
      <c r="E42" s="488"/>
      <c r="F42" s="488"/>
      <c r="G42" s="488"/>
      <c r="H42" s="488"/>
      <c r="I42" s="38"/>
      <c r="J42" s="38"/>
      <c r="K42" s="6"/>
      <c r="L42" s="6"/>
      <c r="M42" s="6"/>
      <c r="N42" s="6"/>
      <c r="O42" s="6"/>
      <c r="P42" s="6"/>
      <c r="Q42" s="7"/>
    </row>
    <row r="43" spans="1:17" ht="14.1" customHeight="1">
      <c r="A43" s="5"/>
      <c r="B43" s="493" t="s">
        <v>66</v>
      </c>
      <c r="C43" s="494"/>
      <c r="D43" s="119"/>
      <c r="E43" s="493" t="s">
        <v>67</v>
      </c>
      <c r="F43" s="494"/>
      <c r="G43" s="494"/>
      <c r="H43" s="494"/>
      <c r="I43" s="8"/>
      <c r="J43" s="6"/>
      <c r="K43" s="6"/>
      <c r="L43" s="6"/>
      <c r="M43" s="6"/>
      <c r="N43" s="6"/>
      <c r="O43" s="6"/>
      <c r="P43" s="6"/>
      <c r="Q43" s="7"/>
    </row>
    <row r="44" spans="1:17" ht="14.1" customHeight="1">
      <c r="A44" s="5"/>
      <c r="B44" s="486" t="s">
        <v>68</v>
      </c>
      <c r="C44" s="487"/>
      <c r="D44" s="191"/>
      <c r="E44" s="486" t="s">
        <v>69</v>
      </c>
      <c r="F44" s="487"/>
      <c r="G44" s="487"/>
      <c r="H44" s="487"/>
      <c r="I44" s="8"/>
      <c r="J44" s="6"/>
      <c r="K44" s="6"/>
      <c r="L44" s="6"/>
      <c r="M44" s="6"/>
      <c r="N44" s="6"/>
      <c r="O44" s="6"/>
      <c r="P44" s="6"/>
      <c r="Q44" s="7"/>
    </row>
    <row r="45" spans="1:17" ht="15" customHeight="1">
      <c r="A45" s="5"/>
      <c r="B45" s="3"/>
      <c r="C45" s="3"/>
      <c r="D45" s="6"/>
      <c r="E45" s="3"/>
      <c r="F45" s="3"/>
      <c r="G45" s="3"/>
      <c r="H45" s="3"/>
      <c r="I45" s="6"/>
      <c r="J45" s="6"/>
      <c r="K45" s="6"/>
      <c r="L45" s="6"/>
      <c r="M45" s="6"/>
      <c r="N45" s="6"/>
      <c r="O45" s="6"/>
      <c r="P45" s="6"/>
      <c r="Q45" s="7"/>
    </row>
    <row r="46" spans="1:17" ht="15" customHeight="1">
      <c r="A46" s="54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9"/>
    </row>
  </sheetData>
  <mergeCells count="39">
    <mergeCell ref="B44:C44"/>
    <mergeCell ref="B36:C36"/>
    <mergeCell ref="B35:C35"/>
    <mergeCell ref="B29:C29"/>
    <mergeCell ref="B40:H40"/>
    <mergeCell ref="B31:C31"/>
    <mergeCell ref="B42:C42"/>
    <mergeCell ref="E43:H43"/>
    <mergeCell ref="E44:H44"/>
    <mergeCell ref="B20:C20"/>
    <mergeCell ref="C6:G6"/>
    <mergeCell ref="B10:C11"/>
    <mergeCell ref="C7:G7"/>
    <mergeCell ref="B34:C34"/>
    <mergeCell ref="A38:I38"/>
    <mergeCell ref="A8:I8"/>
    <mergeCell ref="B14:C14"/>
    <mergeCell ref="B16:C16"/>
    <mergeCell ref="B18:C18"/>
    <mergeCell ref="B22:C22"/>
    <mergeCell ref="B23:C23"/>
    <mergeCell ref="B43:C43"/>
    <mergeCell ref="B33:C33"/>
    <mergeCell ref="B21:C21"/>
    <mergeCell ref="C1:E1"/>
    <mergeCell ref="A9:I9"/>
    <mergeCell ref="F1:H1"/>
    <mergeCell ref="C3:G3"/>
    <mergeCell ref="E42:H42"/>
    <mergeCell ref="C4:G4"/>
    <mergeCell ref="A12:I12"/>
    <mergeCell ref="B24:C24"/>
    <mergeCell ref="B26:C26"/>
    <mergeCell ref="B28:C28"/>
    <mergeCell ref="B30:C30"/>
    <mergeCell ref="B32:C32"/>
    <mergeCell ref="B19:C19"/>
    <mergeCell ref="C5:G5"/>
    <mergeCell ref="A13:I13"/>
  </mergeCells>
  <pageMargins left="1.29921" right="0" top="0.98425200000000002" bottom="0.59055100000000005" header="0" footer="0"/>
  <pageSetup orientation="landscape"/>
  <headerFooter>
    <oddFooter>&amp;C&amp;"Helvetica,Regular"&amp;12&amp;K000000&amp;P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3"/>
  <sheetViews>
    <sheetView showGridLines="0" workbookViewId="0"/>
  </sheetViews>
  <sheetFormatPr baseColWidth="10" defaultColWidth="10.85546875" defaultRowHeight="12" customHeight="1"/>
  <cols>
    <col min="1" max="1" width="4.85546875" style="192" customWidth="1"/>
    <col min="2" max="2" width="14.42578125" style="192" customWidth="1"/>
    <col min="3" max="3" width="18.85546875" style="192" customWidth="1"/>
    <col min="4" max="4" width="21.85546875" style="192" customWidth="1"/>
    <col min="5" max="5" width="3.42578125" style="192" customWidth="1"/>
    <col min="6" max="6" width="22.28515625" style="192" customWidth="1"/>
    <col min="7" max="7" width="29.7109375" style="192" customWidth="1"/>
    <col min="8" max="8" width="20.7109375" style="192" customWidth="1"/>
    <col min="9" max="9" width="20.85546875" style="192" customWidth="1"/>
    <col min="10" max="10" width="3.7109375" style="192" customWidth="1"/>
    <col min="11" max="17" width="11.42578125" style="192" customWidth="1"/>
    <col min="18" max="256" width="10.85546875" style="192" customWidth="1"/>
  </cols>
  <sheetData>
    <row r="1" spans="1:17" ht="8.1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8.1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8.1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14.1" customHeight="1">
      <c r="A4" s="5"/>
      <c r="B4" s="8"/>
      <c r="C4" s="468" t="str">
        <f>EA!C1</f>
        <v>Cuenta Pública Primer Trimestre 2017</v>
      </c>
      <c r="D4" s="469"/>
      <c r="E4" s="469"/>
      <c r="F4" s="469"/>
      <c r="G4" s="469"/>
      <c r="H4" s="469"/>
      <c r="I4" s="8"/>
      <c r="J4" s="8"/>
      <c r="K4" s="6"/>
      <c r="L4" s="6"/>
      <c r="M4" s="6"/>
      <c r="N4" s="6"/>
      <c r="O4" s="6"/>
      <c r="P4" s="6"/>
      <c r="Q4" s="7"/>
    </row>
    <row r="5" spans="1:17" ht="14.1" customHeight="1">
      <c r="A5" s="5"/>
      <c r="B5" s="8"/>
      <c r="C5" s="468" t="s">
        <v>172</v>
      </c>
      <c r="D5" s="469"/>
      <c r="E5" s="469"/>
      <c r="F5" s="469"/>
      <c r="G5" s="469"/>
      <c r="H5" s="469"/>
      <c r="I5" s="8"/>
      <c r="J5" s="8"/>
      <c r="K5" s="6"/>
      <c r="L5" s="6"/>
      <c r="M5" s="6"/>
      <c r="N5" s="6"/>
      <c r="O5" s="6"/>
      <c r="P5" s="6"/>
      <c r="Q5" s="7"/>
    </row>
    <row r="6" spans="1:17" ht="14.1" customHeight="1">
      <c r="A6" s="5"/>
      <c r="B6" s="8"/>
      <c r="C6" s="468" t="s">
        <v>129</v>
      </c>
      <c r="D6" s="469"/>
      <c r="E6" s="469"/>
      <c r="F6" s="469"/>
      <c r="G6" s="469"/>
      <c r="H6" s="469"/>
      <c r="I6" s="8"/>
      <c r="J6" s="8"/>
      <c r="K6" s="6"/>
      <c r="L6" s="6"/>
      <c r="M6" s="6"/>
      <c r="N6" s="6"/>
      <c r="O6" s="6"/>
      <c r="P6" s="6"/>
      <c r="Q6" s="7"/>
    </row>
    <row r="7" spans="1:17" ht="14.1" customHeight="1">
      <c r="A7" s="5"/>
      <c r="B7" s="8"/>
      <c r="C7" s="468" t="s">
        <v>2</v>
      </c>
      <c r="D7" s="469"/>
      <c r="E7" s="469"/>
      <c r="F7" s="469"/>
      <c r="G7" s="469"/>
      <c r="H7" s="469"/>
      <c r="I7" s="8"/>
      <c r="J7" s="8"/>
      <c r="K7" s="6"/>
      <c r="L7" s="6"/>
      <c r="M7" s="6"/>
      <c r="N7" s="6"/>
      <c r="O7" s="6"/>
      <c r="P7" s="6"/>
      <c r="Q7" s="7"/>
    </row>
    <row r="8" spans="1:17" ht="8.1" customHeight="1">
      <c r="A8" s="12"/>
      <c r="B8" s="567"/>
      <c r="C8" s="567"/>
      <c r="D8" s="490"/>
      <c r="E8" s="490"/>
      <c r="F8" s="490"/>
      <c r="G8" s="490"/>
      <c r="H8" s="490"/>
      <c r="I8" s="490"/>
      <c r="J8" s="9"/>
      <c r="K8" s="6"/>
      <c r="L8" s="6"/>
      <c r="M8" s="6"/>
      <c r="N8" s="6"/>
      <c r="O8" s="6"/>
      <c r="P8" s="6"/>
      <c r="Q8" s="7"/>
    </row>
    <row r="9" spans="1:17" ht="20.100000000000001" customHeight="1">
      <c r="A9" s="12"/>
      <c r="B9" s="193" t="s">
        <v>3</v>
      </c>
      <c r="C9" s="481" t="str">
        <f>EA!C6</f>
        <v>UNIVERSIDAD PEDAGÓGICA DE DURANGO</v>
      </c>
      <c r="D9" s="482"/>
      <c r="E9" s="482"/>
      <c r="F9" s="482"/>
      <c r="G9" s="482"/>
      <c r="H9" s="482"/>
      <c r="I9" s="15"/>
      <c r="J9" s="9"/>
      <c r="K9" s="6"/>
      <c r="L9" s="6"/>
      <c r="M9" s="6"/>
      <c r="N9" s="6"/>
      <c r="O9" s="6"/>
      <c r="P9" s="6"/>
      <c r="Q9" s="7"/>
    </row>
    <row r="10" spans="1:17" ht="8.1" customHeight="1">
      <c r="A10" s="194"/>
      <c r="B10" s="469"/>
      <c r="C10" s="510"/>
      <c r="D10" s="510"/>
      <c r="E10" s="510"/>
      <c r="F10" s="510"/>
      <c r="G10" s="510"/>
      <c r="H10" s="510"/>
      <c r="I10" s="510"/>
      <c r="J10" s="469"/>
      <c r="K10" s="6"/>
      <c r="L10" s="6"/>
      <c r="M10" s="6"/>
      <c r="N10" s="6"/>
      <c r="O10" s="6"/>
      <c r="P10" s="6"/>
      <c r="Q10" s="7"/>
    </row>
    <row r="11" spans="1:17" ht="8.1" customHeight="1">
      <c r="A11" s="195"/>
      <c r="B11" s="482"/>
      <c r="C11" s="482"/>
      <c r="D11" s="482"/>
      <c r="E11" s="482"/>
      <c r="F11" s="482"/>
      <c r="G11" s="482"/>
      <c r="H11" s="482"/>
      <c r="I11" s="482"/>
      <c r="J11" s="482"/>
      <c r="K11" s="6"/>
      <c r="L11" s="6"/>
      <c r="M11" s="6"/>
      <c r="N11" s="6"/>
      <c r="O11" s="6"/>
      <c r="P11" s="6"/>
      <c r="Q11" s="7"/>
    </row>
    <row r="12" spans="1:17" ht="30" customHeight="1">
      <c r="A12" s="196"/>
      <c r="B12" s="568" t="s">
        <v>173</v>
      </c>
      <c r="C12" s="569"/>
      <c r="D12" s="569"/>
      <c r="E12" s="199"/>
      <c r="F12" s="200" t="s">
        <v>174</v>
      </c>
      <c r="G12" s="200" t="s">
        <v>175</v>
      </c>
      <c r="H12" s="200" t="s">
        <v>176</v>
      </c>
      <c r="I12" s="200" t="s">
        <v>177</v>
      </c>
      <c r="J12" s="201"/>
      <c r="K12" s="29"/>
      <c r="L12" s="6"/>
      <c r="M12" s="6"/>
      <c r="N12" s="6"/>
      <c r="O12" s="6"/>
      <c r="P12" s="6"/>
      <c r="Q12" s="7"/>
    </row>
    <row r="13" spans="1:17" ht="8.1" customHeight="1">
      <c r="A13" s="94"/>
      <c r="B13" s="510"/>
      <c r="C13" s="510"/>
      <c r="D13" s="510"/>
      <c r="E13" s="510"/>
      <c r="F13" s="510"/>
      <c r="G13" s="510"/>
      <c r="H13" s="510"/>
      <c r="I13" s="510"/>
      <c r="J13" s="556"/>
      <c r="K13" s="29"/>
      <c r="L13" s="6"/>
      <c r="M13" s="6"/>
      <c r="N13" s="6"/>
      <c r="O13" s="6"/>
      <c r="P13" s="6"/>
      <c r="Q13" s="7"/>
    </row>
    <row r="14" spans="1:17" ht="9.9499999999999993" customHeight="1">
      <c r="A14" s="26"/>
      <c r="B14" s="469"/>
      <c r="C14" s="469"/>
      <c r="D14" s="469"/>
      <c r="E14" s="469"/>
      <c r="F14" s="469"/>
      <c r="G14" s="469"/>
      <c r="H14" s="469"/>
      <c r="I14" s="469"/>
      <c r="J14" s="558"/>
      <c r="K14" s="29"/>
      <c r="L14" s="6"/>
      <c r="M14" s="6"/>
      <c r="N14" s="6"/>
      <c r="O14" s="6"/>
      <c r="P14" s="6"/>
      <c r="Q14" s="7"/>
    </row>
    <row r="15" spans="1:17" ht="12.75" customHeight="1">
      <c r="A15" s="26"/>
      <c r="B15" s="565" t="s">
        <v>178</v>
      </c>
      <c r="C15" s="566"/>
      <c r="D15" s="566"/>
      <c r="E15" s="8"/>
      <c r="F15" s="8"/>
      <c r="G15" s="8"/>
      <c r="H15" s="8"/>
      <c r="I15" s="8"/>
      <c r="J15" s="179"/>
      <c r="K15" s="29"/>
      <c r="L15" s="6"/>
      <c r="M15" s="6"/>
      <c r="N15" s="6"/>
      <c r="O15" s="6"/>
      <c r="P15" s="6"/>
      <c r="Q15" s="7"/>
    </row>
    <row r="16" spans="1:17" ht="12.75" customHeight="1">
      <c r="A16" s="26"/>
      <c r="B16" s="468" t="s">
        <v>179</v>
      </c>
      <c r="C16" s="469"/>
      <c r="D16" s="469"/>
      <c r="E16" s="8"/>
      <c r="F16" s="8"/>
      <c r="G16" s="8"/>
      <c r="H16" s="10"/>
      <c r="I16" s="10"/>
      <c r="J16" s="179"/>
      <c r="K16" s="29"/>
      <c r="L16" s="6"/>
      <c r="M16" s="6"/>
      <c r="N16" s="6"/>
      <c r="O16" s="6"/>
      <c r="P16" s="6"/>
      <c r="Q16" s="7"/>
    </row>
    <row r="17" spans="1:17" ht="12.75" customHeight="1">
      <c r="A17" s="26"/>
      <c r="B17" s="565" t="s">
        <v>180</v>
      </c>
      <c r="C17" s="566"/>
      <c r="D17" s="566"/>
      <c r="E17" s="8"/>
      <c r="F17" s="202"/>
      <c r="G17" s="202"/>
      <c r="H17" s="100">
        <f>SUM(H18:H20)</f>
        <v>0</v>
      </c>
      <c r="I17" s="100">
        <f>SUM(I18:I20)</f>
        <v>0</v>
      </c>
      <c r="J17" s="179"/>
      <c r="K17" s="29"/>
      <c r="L17" s="6"/>
      <c r="M17" s="6"/>
      <c r="N17" s="6"/>
      <c r="O17" s="6"/>
      <c r="P17" s="6"/>
      <c r="Q17" s="7"/>
    </row>
    <row r="18" spans="1:17" ht="12.75" customHeight="1">
      <c r="A18" s="29"/>
      <c r="B18" s="203"/>
      <c r="C18" s="489" t="s">
        <v>181</v>
      </c>
      <c r="D18" s="490"/>
      <c r="E18" s="8"/>
      <c r="F18" s="204"/>
      <c r="G18" s="204"/>
      <c r="H18" s="101">
        <v>0</v>
      </c>
      <c r="I18" s="101">
        <v>0</v>
      </c>
      <c r="J18" s="28"/>
      <c r="K18" s="29"/>
      <c r="L18" s="6"/>
      <c r="M18" s="6"/>
      <c r="N18" s="6"/>
      <c r="O18" s="6"/>
      <c r="P18" s="6"/>
      <c r="Q18" s="7"/>
    </row>
    <row r="19" spans="1:17" ht="12.75" customHeight="1">
      <c r="A19" s="29"/>
      <c r="B19" s="203"/>
      <c r="C19" s="489" t="s">
        <v>182</v>
      </c>
      <c r="D19" s="490"/>
      <c r="E19" s="8"/>
      <c r="F19" s="204"/>
      <c r="G19" s="204"/>
      <c r="H19" s="101">
        <v>0</v>
      </c>
      <c r="I19" s="101">
        <v>0</v>
      </c>
      <c r="J19" s="28"/>
      <c r="K19" s="29"/>
      <c r="L19" s="6"/>
      <c r="M19" s="6"/>
      <c r="N19" s="6"/>
      <c r="O19" s="6"/>
      <c r="P19" s="6"/>
      <c r="Q19" s="7"/>
    </row>
    <row r="20" spans="1:17" ht="12.75" customHeight="1">
      <c r="A20" s="29"/>
      <c r="B20" s="203"/>
      <c r="C20" s="489" t="s">
        <v>183</v>
      </c>
      <c r="D20" s="490"/>
      <c r="E20" s="8"/>
      <c r="F20" s="204"/>
      <c r="G20" s="204"/>
      <c r="H20" s="101">
        <v>0</v>
      </c>
      <c r="I20" s="101">
        <v>0</v>
      </c>
      <c r="J20" s="28"/>
      <c r="K20" s="29"/>
      <c r="L20" s="6"/>
      <c r="M20" s="6"/>
      <c r="N20" s="6"/>
      <c r="O20" s="6"/>
      <c r="P20" s="6"/>
      <c r="Q20" s="7"/>
    </row>
    <row r="21" spans="1:17" ht="9.9499999999999993" customHeight="1">
      <c r="A21" s="29"/>
      <c r="B21" s="203"/>
      <c r="C21" s="203"/>
      <c r="D21" s="6"/>
      <c r="E21" s="8"/>
      <c r="F21" s="9"/>
      <c r="G21" s="9"/>
      <c r="H21" s="100"/>
      <c r="I21" s="100"/>
      <c r="J21" s="28"/>
      <c r="K21" s="29"/>
      <c r="L21" s="6"/>
      <c r="M21" s="6"/>
      <c r="N21" s="6"/>
      <c r="O21" s="6"/>
      <c r="P21" s="6"/>
      <c r="Q21" s="7"/>
    </row>
    <row r="22" spans="1:17" ht="12.75" customHeight="1">
      <c r="A22" s="26"/>
      <c r="B22" s="565" t="s">
        <v>184</v>
      </c>
      <c r="C22" s="566"/>
      <c r="D22" s="566"/>
      <c r="E22" s="8"/>
      <c r="F22" s="202"/>
      <c r="G22" s="202"/>
      <c r="H22" s="100">
        <f>SUM(H23:H26)</f>
        <v>0</v>
      </c>
      <c r="I22" s="100">
        <f>SUM(I23:I26)</f>
        <v>0</v>
      </c>
      <c r="J22" s="179"/>
      <c r="K22" s="29"/>
      <c r="L22" s="6"/>
      <c r="M22" s="6"/>
      <c r="N22" s="6"/>
      <c r="O22" s="6"/>
      <c r="P22" s="6"/>
      <c r="Q22" s="7"/>
    </row>
    <row r="23" spans="1:17" ht="12.75" customHeight="1">
      <c r="A23" s="29"/>
      <c r="B23" s="203"/>
      <c r="C23" s="489" t="s">
        <v>185</v>
      </c>
      <c r="D23" s="490"/>
      <c r="E23" s="8"/>
      <c r="F23" s="204"/>
      <c r="G23" s="204"/>
      <c r="H23" s="101">
        <v>0</v>
      </c>
      <c r="I23" s="101">
        <v>0</v>
      </c>
      <c r="J23" s="28"/>
      <c r="K23" s="29"/>
      <c r="L23" s="6"/>
      <c r="M23" s="6"/>
      <c r="N23" s="6"/>
      <c r="O23" s="6"/>
      <c r="P23" s="6"/>
      <c r="Q23" s="7"/>
    </row>
    <row r="24" spans="1:17" ht="12.75" customHeight="1">
      <c r="A24" s="29"/>
      <c r="B24" s="203"/>
      <c r="C24" s="489" t="s">
        <v>186</v>
      </c>
      <c r="D24" s="490"/>
      <c r="E24" s="8"/>
      <c r="F24" s="204"/>
      <c r="G24" s="204"/>
      <c r="H24" s="101">
        <v>0</v>
      </c>
      <c r="I24" s="101">
        <v>0</v>
      </c>
      <c r="J24" s="28"/>
      <c r="K24" s="29"/>
      <c r="L24" s="6"/>
      <c r="M24" s="6"/>
      <c r="N24" s="6"/>
      <c r="O24" s="6"/>
      <c r="P24" s="6"/>
      <c r="Q24" s="7"/>
    </row>
    <row r="25" spans="1:17" ht="12.75" customHeight="1">
      <c r="A25" s="29"/>
      <c r="B25" s="203"/>
      <c r="C25" s="489" t="s">
        <v>182</v>
      </c>
      <c r="D25" s="490"/>
      <c r="E25" s="8"/>
      <c r="F25" s="204"/>
      <c r="G25" s="204"/>
      <c r="H25" s="101">
        <v>0</v>
      </c>
      <c r="I25" s="101">
        <v>0</v>
      </c>
      <c r="J25" s="28"/>
      <c r="K25" s="29"/>
      <c r="L25" s="6"/>
      <c r="M25" s="6"/>
      <c r="N25" s="6"/>
      <c r="O25" s="6"/>
      <c r="P25" s="6"/>
      <c r="Q25" s="7"/>
    </row>
    <row r="26" spans="1:17" ht="12.75" customHeight="1">
      <c r="A26" s="29"/>
      <c r="B26" s="6"/>
      <c r="C26" s="489" t="s">
        <v>183</v>
      </c>
      <c r="D26" s="490"/>
      <c r="E26" s="8"/>
      <c r="F26" s="204"/>
      <c r="G26" s="204"/>
      <c r="H26" s="101">
        <v>0</v>
      </c>
      <c r="I26" s="101">
        <v>0</v>
      </c>
      <c r="J26" s="28"/>
      <c r="K26" s="29"/>
      <c r="L26" s="6"/>
      <c r="M26" s="6"/>
      <c r="N26" s="6"/>
      <c r="O26" s="6"/>
      <c r="P26" s="6"/>
      <c r="Q26" s="7"/>
    </row>
    <row r="27" spans="1:17" ht="9.9499999999999993" customHeight="1">
      <c r="A27" s="29"/>
      <c r="B27" s="203"/>
      <c r="C27" s="203"/>
      <c r="D27" s="6"/>
      <c r="E27" s="8"/>
      <c r="F27" s="9"/>
      <c r="G27" s="9"/>
      <c r="H27" s="100"/>
      <c r="I27" s="100"/>
      <c r="J27" s="28"/>
      <c r="K27" s="29"/>
      <c r="L27" s="6"/>
      <c r="M27" s="6"/>
      <c r="N27" s="6"/>
      <c r="O27" s="6"/>
      <c r="P27" s="6"/>
      <c r="Q27" s="7"/>
    </row>
    <row r="28" spans="1:17" ht="12.75" customHeight="1">
      <c r="A28" s="180"/>
      <c r="B28" s="572" t="s">
        <v>187</v>
      </c>
      <c r="C28" s="573"/>
      <c r="D28" s="573"/>
      <c r="E28" s="35"/>
      <c r="F28" s="205"/>
      <c r="G28" s="205"/>
      <c r="H28" s="206">
        <f>H17+H22</f>
        <v>0</v>
      </c>
      <c r="I28" s="206">
        <f>I17+I22</f>
        <v>0</v>
      </c>
      <c r="J28" s="181"/>
      <c r="K28" s="29"/>
      <c r="L28" s="6"/>
      <c r="M28" s="6"/>
      <c r="N28" s="6"/>
      <c r="O28" s="6"/>
      <c r="P28" s="6"/>
      <c r="Q28" s="7"/>
    </row>
    <row r="29" spans="1:17" ht="12.75" customHeight="1">
      <c r="A29" s="26"/>
      <c r="B29" s="203"/>
      <c r="C29" s="203"/>
      <c r="D29" s="42"/>
      <c r="E29" s="8"/>
      <c r="F29" s="9"/>
      <c r="G29" s="9"/>
      <c r="H29" s="100"/>
      <c r="I29" s="100"/>
      <c r="J29" s="179"/>
      <c r="K29" s="29"/>
      <c r="L29" s="6"/>
      <c r="M29" s="6"/>
      <c r="N29" s="6"/>
      <c r="O29" s="6"/>
      <c r="P29" s="6"/>
      <c r="Q29" s="7"/>
    </row>
    <row r="30" spans="1:17" ht="12.75" customHeight="1">
      <c r="A30" s="26"/>
      <c r="B30" s="468" t="s">
        <v>188</v>
      </c>
      <c r="C30" s="469"/>
      <c r="D30" s="469"/>
      <c r="E30" s="8"/>
      <c r="F30" s="9"/>
      <c r="G30" s="9"/>
      <c r="H30" s="100"/>
      <c r="I30" s="100"/>
      <c r="J30" s="179"/>
      <c r="K30" s="29"/>
      <c r="L30" s="6"/>
      <c r="M30" s="6"/>
      <c r="N30" s="6"/>
      <c r="O30" s="6"/>
      <c r="P30" s="6"/>
      <c r="Q30" s="7"/>
    </row>
    <row r="31" spans="1:17" ht="12.75" customHeight="1">
      <c r="A31" s="26"/>
      <c r="B31" s="565" t="s">
        <v>180</v>
      </c>
      <c r="C31" s="566"/>
      <c r="D31" s="566"/>
      <c r="E31" s="8"/>
      <c r="F31" s="202"/>
      <c r="G31" s="202"/>
      <c r="H31" s="100">
        <f>SUM(H32:H34)</f>
        <v>0</v>
      </c>
      <c r="I31" s="100">
        <f>SUM(I32:I34)</f>
        <v>0</v>
      </c>
      <c r="J31" s="179"/>
      <c r="K31" s="29"/>
      <c r="L31" s="6"/>
      <c r="M31" s="6"/>
      <c r="N31" s="6"/>
      <c r="O31" s="6"/>
      <c r="P31" s="6"/>
      <c r="Q31" s="7"/>
    </row>
    <row r="32" spans="1:17" ht="12.75" customHeight="1">
      <c r="A32" s="29"/>
      <c r="B32" s="203"/>
      <c r="C32" s="489" t="s">
        <v>181</v>
      </c>
      <c r="D32" s="490"/>
      <c r="E32" s="8"/>
      <c r="F32" s="204"/>
      <c r="G32" s="204"/>
      <c r="H32" s="101">
        <v>0</v>
      </c>
      <c r="I32" s="101">
        <v>0</v>
      </c>
      <c r="J32" s="28"/>
      <c r="K32" s="29"/>
      <c r="L32" s="6"/>
      <c r="M32" s="6"/>
      <c r="N32" s="6"/>
      <c r="O32" s="6"/>
      <c r="P32" s="6"/>
      <c r="Q32" s="7"/>
    </row>
    <row r="33" spans="1:17" ht="15" customHeight="1">
      <c r="A33" s="29"/>
      <c r="B33" s="6"/>
      <c r="C33" s="489" t="s">
        <v>182</v>
      </c>
      <c r="D33" s="490"/>
      <c r="E33" s="6"/>
      <c r="F33" s="207"/>
      <c r="G33" s="207"/>
      <c r="H33" s="101">
        <v>0</v>
      </c>
      <c r="I33" s="101">
        <v>0</v>
      </c>
      <c r="J33" s="28"/>
      <c r="K33" s="29"/>
      <c r="L33" s="6"/>
      <c r="M33" s="6"/>
      <c r="N33" s="6"/>
      <c r="O33" s="6"/>
      <c r="P33" s="6"/>
      <c r="Q33" s="7"/>
    </row>
    <row r="34" spans="1:17" ht="15" customHeight="1">
      <c r="A34" s="29"/>
      <c r="B34" s="6"/>
      <c r="C34" s="489" t="s">
        <v>183</v>
      </c>
      <c r="D34" s="490"/>
      <c r="E34" s="6"/>
      <c r="F34" s="207"/>
      <c r="G34" s="207"/>
      <c r="H34" s="101">
        <v>0</v>
      </c>
      <c r="I34" s="101">
        <v>0</v>
      </c>
      <c r="J34" s="28"/>
      <c r="K34" s="29"/>
      <c r="L34" s="6"/>
      <c r="M34" s="6"/>
      <c r="N34" s="6"/>
      <c r="O34" s="6"/>
      <c r="P34" s="6"/>
      <c r="Q34" s="7"/>
    </row>
    <row r="35" spans="1:17" ht="9.9499999999999993" customHeight="1">
      <c r="A35" s="29"/>
      <c r="B35" s="203"/>
      <c r="C35" s="203"/>
      <c r="D35" s="6"/>
      <c r="E35" s="8"/>
      <c r="F35" s="9"/>
      <c r="G35" s="9"/>
      <c r="H35" s="100"/>
      <c r="I35" s="100"/>
      <c r="J35" s="28"/>
      <c r="K35" s="29"/>
      <c r="L35" s="6"/>
      <c r="M35" s="6"/>
      <c r="N35" s="6"/>
      <c r="O35" s="6"/>
      <c r="P35" s="6"/>
      <c r="Q35" s="7"/>
    </row>
    <row r="36" spans="1:17" ht="12.75" customHeight="1">
      <c r="A36" s="26"/>
      <c r="B36" s="565" t="s">
        <v>184</v>
      </c>
      <c r="C36" s="566"/>
      <c r="D36" s="566"/>
      <c r="E36" s="8"/>
      <c r="F36" s="202"/>
      <c r="G36" s="202"/>
      <c r="H36" s="100">
        <f>SUM(H37:H40)</f>
        <v>0</v>
      </c>
      <c r="I36" s="100">
        <f>SUM(I37:I40)</f>
        <v>0</v>
      </c>
      <c r="J36" s="179"/>
      <c r="K36" s="29"/>
      <c r="L36" s="6"/>
      <c r="M36" s="6"/>
      <c r="N36" s="6"/>
      <c r="O36" s="6"/>
      <c r="P36" s="6"/>
      <c r="Q36" s="7"/>
    </row>
    <row r="37" spans="1:17" ht="12.75" customHeight="1">
      <c r="A37" s="29"/>
      <c r="B37" s="203"/>
      <c r="C37" s="489" t="s">
        <v>185</v>
      </c>
      <c r="D37" s="490"/>
      <c r="E37" s="8"/>
      <c r="F37" s="204"/>
      <c r="G37" s="204"/>
      <c r="H37" s="101">
        <v>0</v>
      </c>
      <c r="I37" s="101">
        <v>0</v>
      </c>
      <c r="J37" s="28"/>
      <c r="K37" s="29"/>
      <c r="L37" s="6"/>
      <c r="M37" s="6"/>
      <c r="N37" s="6"/>
      <c r="O37" s="6"/>
      <c r="P37" s="6"/>
      <c r="Q37" s="7"/>
    </row>
    <row r="38" spans="1:17" ht="12.75" customHeight="1">
      <c r="A38" s="29"/>
      <c r="B38" s="203"/>
      <c r="C38" s="489" t="s">
        <v>186</v>
      </c>
      <c r="D38" s="490"/>
      <c r="E38" s="8"/>
      <c r="F38" s="204"/>
      <c r="G38" s="204"/>
      <c r="H38" s="101">
        <v>0</v>
      </c>
      <c r="I38" s="101">
        <v>0</v>
      </c>
      <c r="J38" s="28"/>
      <c r="K38" s="29"/>
      <c r="L38" s="6"/>
      <c r="M38" s="6"/>
      <c r="N38" s="6"/>
      <c r="O38" s="6"/>
      <c r="P38" s="6"/>
      <c r="Q38" s="7"/>
    </row>
    <row r="39" spans="1:17" ht="12.75" customHeight="1">
      <c r="A39" s="29"/>
      <c r="B39" s="203"/>
      <c r="C39" s="489" t="s">
        <v>182</v>
      </c>
      <c r="D39" s="490"/>
      <c r="E39" s="8"/>
      <c r="F39" s="204"/>
      <c r="G39" s="204"/>
      <c r="H39" s="101">
        <v>0</v>
      </c>
      <c r="I39" s="101">
        <v>0</v>
      </c>
      <c r="J39" s="28"/>
      <c r="K39" s="29"/>
      <c r="L39" s="6"/>
      <c r="M39" s="6"/>
      <c r="N39" s="6"/>
      <c r="O39" s="6"/>
      <c r="P39" s="6"/>
      <c r="Q39" s="7"/>
    </row>
    <row r="40" spans="1:17" ht="12.75" customHeight="1">
      <c r="A40" s="29"/>
      <c r="B40" s="8"/>
      <c r="C40" s="489" t="s">
        <v>183</v>
      </c>
      <c r="D40" s="490"/>
      <c r="E40" s="8"/>
      <c r="F40" s="204"/>
      <c r="G40" s="204"/>
      <c r="H40" s="101">
        <v>0</v>
      </c>
      <c r="I40" s="101">
        <v>0</v>
      </c>
      <c r="J40" s="28"/>
      <c r="K40" s="29"/>
      <c r="L40" s="6"/>
      <c r="M40" s="6"/>
      <c r="N40" s="6"/>
      <c r="O40" s="6"/>
      <c r="P40" s="6"/>
      <c r="Q40" s="7"/>
    </row>
    <row r="41" spans="1:17" ht="9.9499999999999993" customHeight="1">
      <c r="A41" s="29"/>
      <c r="B41" s="8"/>
      <c r="C41" s="8"/>
      <c r="D41" s="6"/>
      <c r="E41" s="8"/>
      <c r="F41" s="9"/>
      <c r="G41" s="9"/>
      <c r="H41" s="100"/>
      <c r="I41" s="100"/>
      <c r="J41" s="28"/>
      <c r="K41" s="29"/>
      <c r="L41" s="6"/>
      <c r="M41" s="6"/>
      <c r="N41" s="6"/>
      <c r="O41" s="6"/>
      <c r="P41" s="6"/>
      <c r="Q41" s="7"/>
    </row>
    <row r="42" spans="1:17" ht="12.75" customHeight="1">
      <c r="A42" s="180"/>
      <c r="B42" s="572" t="s">
        <v>189</v>
      </c>
      <c r="C42" s="573"/>
      <c r="D42" s="573"/>
      <c r="E42" s="35"/>
      <c r="F42" s="205"/>
      <c r="G42" s="205"/>
      <c r="H42" s="206">
        <f>H31+H36</f>
        <v>0</v>
      </c>
      <c r="I42" s="206">
        <f>I31+I36</f>
        <v>0</v>
      </c>
      <c r="J42" s="181"/>
      <c r="K42" s="29"/>
      <c r="L42" s="6"/>
      <c r="M42" s="6"/>
      <c r="N42" s="6"/>
      <c r="O42" s="6"/>
      <c r="P42" s="6"/>
      <c r="Q42" s="7"/>
    </row>
    <row r="43" spans="1:17" ht="12.75" customHeight="1">
      <c r="A43" s="29"/>
      <c r="B43" s="203"/>
      <c r="C43" s="203"/>
      <c r="D43" s="6"/>
      <c r="E43" s="8"/>
      <c r="F43" s="9"/>
      <c r="G43" s="9"/>
      <c r="H43" s="100"/>
      <c r="I43" s="100"/>
      <c r="J43" s="28"/>
      <c r="K43" s="29"/>
      <c r="L43" s="6"/>
      <c r="M43" s="6"/>
      <c r="N43" s="6"/>
      <c r="O43" s="6"/>
      <c r="P43" s="6"/>
      <c r="Q43" s="7"/>
    </row>
    <row r="44" spans="1:17" ht="12.75" customHeight="1">
      <c r="A44" s="29"/>
      <c r="B44" s="565" t="s">
        <v>190</v>
      </c>
      <c r="C44" s="566"/>
      <c r="D44" s="566"/>
      <c r="E44" s="8"/>
      <c r="F44" s="204"/>
      <c r="G44" s="204"/>
      <c r="H44" s="100">
        <f>ESF!J40</f>
        <v>219416.78</v>
      </c>
      <c r="I44" s="100">
        <f>ESF!I40</f>
        <v>160737.29</v>
      </c>
      <c r="J44" s="28"/>
      <c r="K44" s="29"/>
      <c r="L44" s="6"/>
      <c r="M44" s="6"/>
      <c r="N44" s="6"/>
      <c r="O44" s="6"/>
      <c r="P44" s="6"/>
      <c r="Q44" s="7"/>
    </row>
    <row r="45" spans="1:17" ht="12.75" customHeight="1">
      <c r="A45" s="29"/>
      <c r="B45" s="203"/>
      <c r="C45" s="203"/>
      <c r="D45" s="6"/>
      <c r="E45" s="8"/>
      <c r="F45" s="9"/>
      <c r="G45" s="9"/>
      <c r="H45" s="100"/>
      <c r="I45" s="100"/>
      <c r="J45" s="28"/>
      <c r="K45" s="29"/>
      <c r="L45" s="6"/>
      <c r="M45" s="6"/>
      <c r="N45" s="6"/>
      <c r="O45" s="6"/>
      <c r="P45" s="6"/>
      <c r="Q45" s="7"/>
    </row>
    <row r="46" spans="1:17" ht="12.75" customHeight="1">
      <c r="A46" s="208"/>
      <c r="B46" s="570" t="s">
        <v>191</v>
      </c>
      <c r="C46" s="571"/>
      <c r="D46" s="571"/>
      <c r="E46" s="209"/>
      <c r="F46" s="210"/>
      <c r="G46" s="210"/>
      <c r="H46" s="211">
        <f>H28+H42+H44</f>
        <v>219416.78</v>
      </c>
      <c r="I46" s="211">
        <f>I28+I42+I44</f>
        <v>160737.29</v>
      </c>
      <c r="J46" s="212"/>
      <c r="K46" s="29"/>
      <c r="L46" s="6"/>
      <c r="M46" s="6"/>
      <c r="N46" s="6"/>
      <c r="O46" s="6"/>
      <c r="P46" s="6"/>
      <c r="Q46" s="7"/>
    </row>
    <row r="47" spans="1:17" ht="8.1" customHeight="1">
      <c r="A47" s="47"/>
      <c r="B47" s="510"/>
      <c r="C47" s="510"/>
      <c r="D47" s="510"/>
      <c r="E47" s="510"/>
      <c r="F47" s="510"/>
      <c r="G47" s="510"/>
      <c r="H47" s="510"/>
      <c r="I47" s="510"/>
      <c r="J47" s="510"/>
      <c r="K47" s="6"/>
      <c r="L47" s="6"/>
      <c r="M47" s="6"/>
      <c r="N47" s="6"/>
      <c r="O47" s="6"/>
      <c r="P47" s="6"/>
      <c r="Q47" s="7"/>
    </row>
    <row r="48" spans="1:17" ht="8.1" customHeight="1">
      <c r="A48" s="5"/>
      <c r="B48" s="202"/>
      <c r="C48" s="202"/>
      <c r="D48" s="11"/>
      <c r="E48" s="6"/>
      <c r="F48" s="11"/>
      <c r="G48" s="6"/>
      <c r="H48" s="6"/>
      <c r="I48" s="6"/>
      <c r="J48" s="6"/>
      <c r="K48" s="6"/>
      <c r="L48" s="6"/>
      <c r="M48" s="6"/>
      <c r="N48" s="6"/>
      <c r="O48" s="6"/>
      <c r="P48" s="6"/>
      <c r="Q48" s="7"/>
    </row>
    <row r="49" spans="1:17" ht="15" customHeight="1">
      <c r="A49" s="5"/>
      <c r="B49" s="489" t="s">
        <v>65</v>
      </c>
      <c r="C49" s="490"/>
      <c r="D49" s="490"/>
      <c r="E49" s="490"/>
      <c r="F49" s="490"/>
      <c r="G49" s="490"/>
      <c r="H49" s="490"/>
      <c r="I49" s="490"/>
      <c r="J49" s="490"/>
      <c r="K49" s="6"/>
      <c r="L49" s="6"/>
      <c r="M49" s="6"/>
      <c r="N49" s="6"/>
      <c r="O49" s="6"/>
      <c r="P49" s="6"/>
      <c r="Q49" s="7"/>
    </row>
    <row r="50" spans="1:17" ht="28.5" customHeight="1">
      <c r="A50" s="5"/>
      <c r="B50" s="6"/>
      <c r="C50" s="6"/>
      <c r="D50" s="38"/>
      <c r="E50" s="38"/>
      <c r="F50" s="6"/>
      <c r="G50" s="6"/>
      <c r="H50" s="213" t="str">
        <f>IF(H46=ESF!J40," ","ERROR")</f>
        <v xml:space="preserve"> </v>
      </c>
      <c r="I50" s="213" t="str">
        <f>IF(I46=ESF!I40," ","ERROR")</f>
        <v xml:space="preserve"> </v>
      </c>
      <c r="J50" s="38"/>
      <c r="K50" s="6"/>
      <c r="L50" s="6"/>
      <c r="M50" s="6"/>
      <c r="N50" s="6"/>
      <c r="O50" s="6"/>
      <c r="P50" s="6"/>
      <c r="Q50" s="7"/>
    </row>
    <row r="51" spans="1:17" ht="25.5" customHeight="1">
      <c r="A51" s="5"/>
      <c r="B51" s="6"/>
      <c r="C51" s="488"/>
      <c r="D51" s="488"/>
      <c r="E51" s="38"/>
      <c r="F51" s="6"/>
      <c r="G51" s="488"/>
      <c r="H51" s="488"/>
      <c r="I51" s="38"/>
      <c r="J51" s="38"/>
      <c r="K51" s="6"/>
      <c r="L51" s="6"/>
      <c r="M51" s="6"/>
      <c r="N51" s="6"/>
      <c r="O51" s="6"/>
      <c r="P51" s="6"/>
      <c r="Q51" s="7"/>
    </row>
    <row r="52" spans="1:17" ht="14.1" customHeight="1">
      <c r="A52" s="5"/>
      <c r="B52" s="53"/>
      <c r="C52" s="493" t="s">
        <v>66</v>
      </c>
      <c r="D52" s="494"/>
      <c r="E52" s="38"/>
      <c r="F52" s="38"/>
      <c r="G52" s="493" t="s">
        <v>67</v>
      </c>
      <c r="H52" s="494"/>
      <c r="I52" s="8"/>
      <c r="J52" s="38"/>
      <c r="K52" s="6"/>
      <c r="L52" s="6"/>
      <c r="M52" s="6"/>
      <c r="N52" s="6"/>
      <c r="O52" s="6"/>
      <c r="P52" s="6"/>
      <c r="Q52" s="7"/>
    </row>
    <row r="53" spans="1:17" ht="14.1" customHeight="1">
      <c r="A53" s="54"/>
      <c r="B53" s="55"/>
      <c r="C53" s="486" t="s">
        <v>68</v>
      </c>
      <c r="D53" s="487"/>
      <c r="E53" s="56"/>
      <c r="F53" s="56"/>
      <c r="G53" s="486" t="s">
        <v>69</v>
      </c>
      <c r="H53" s="487"/>
      <c r="I53" s="57"/>
      <c r="J53" s="56"/>
      <c r="K53" s="58"/>
      <c r="L53" s="58"/>
      <c r="M53" s="58"/>
      <c r="N53" s="58"/>
      <c r="O53" s="58"/>
      <c r="P53" s="58"/>
      <c r="Q53" s="59"/>
    </row>
  </sheetData>
  <mergeCells count="45">
    <mergeCell ref="G53:H53"/>
    <mergeCell ref="C19:D19"/>
    <mergeCell ref="B46:D46"/>
    <mergeCell ref="C34:D34"/>
    <mergeCell ref="G52:H52"/>
    <mergeCell ref="B49:J49"/>
    <mergeCell ref="B47:J47"/>
    <mergeCell ref="C33:D33"/>
    <mergeCell ref="C37:D37"/>
    <mergeCell ref="C38:D38"/>
    <mergeCell ref="B42:D42"/>
    <mergeCell ref="C39:D39"/>
    <mergeCell ref="C53:D53"/>
    <mergeCell ref="B28:D28"/>
    <mergeCell ref="C24:D24"/>
    <mergeCell ref="C18:D18"/>
    <mergeCell ref="B22:D22"/>
    <mergeCell ref="C20:D20"/>
    <mergeCell ref="G51:H51"/>
    <mergeCell ref="C7:H7"/>
    <mergeCell ref="B11:J11"/>
    <mergeCell ref="D8:I8"/>
    <mergeCell ref="B16:D16"/>
    <mergeCell ref="B12:D12"/>
    <mergeCell ref="B13:J13"/>
    <mergeCell ref="C9:H9"/>
    <mergeCell ref="B15:D15"/>
    <mergeCell ref="B14:J14"/>
    <mergeCell ref="C23:D23"/>
    <mergeCell ref="C5:H5"/>
    <mergeCell ref="C52:D52"/>
    <mergeCell ref="C4:H4"/>
    <mergeCell ref="B8:C8"/>
    <mergeCell ref="C51:D51"/>
    <mergeCell ref="C6:H6"/>
    <mergeCell ref="B10:J10"/>
    <mergeCell ref="C25:D25"/>
    <mergeCell ref="C26:D26"/>
    <mergeCell ref="B30:D30"/>
    <mergeCell ref="B44:D44"/>
    <mergeCell ref="C40:D40"/>
    <mergeCell ref="B31:D31"/>
    <mergeCell ref="C32:D32"/>
    <mergeCell ref="B36:D36"/>
    <mergeCell ref="B17:D17"/>
  </mergeCells>
  <pageMargins left="1.29921" right="0" top="0.944882" bottom="0.59055100000000005" header="0" footer="0"/>
  <pageSetup orientation="landscape"/>
  <headerFooter>
    <oddFooter>&amp;C&amp;"Helvetica,Regular"&amp;12&amp;K000000&amp;P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7"/>
  <sheetViews>
    <sheetView showGridLines="0" workbookViewId="0"/>
  </sheetViews>
  <sheetFormatPr baseColWidth="10" defaultColWidth="10.85546875" defaultRowHeight="12" customHeight="1"/>
  <cols>
    <col min="1" max="1" width="1.28515625" style="214" customWidth="1"/>
    <col min="2" max="3" width="3.7109375" style="214" customWidth="1"/>
    <col min="4" max="4" width="23.85546875" style="214" customWidth="1"/>
    <col min="5" max="5" width="21.42578125" style="214" customWidth="1"/>
    <col min="6" max="6" width="17.28515625" style="214" customWidth="1"/>
    <col min="7" max="8" width="18.7109375" style="214" customWidth="1"/>
    <col min="9" max="9" width="7.7109375" style="214" customWidth="1"/>
    <col min="10" max="11" width="3.7109375" style="214" customWidth="1"/>
    <col min="12" max="16" width="18.7109375" style="214" customWidth="1"/>
    <col min="17" max="17" width="1.85546875" style="214" customWidth="1"/>
    <col min="18" max="256" width="10.85546875" style="214" customWidth="1"/>
  </cols>
  <sheetData>
    <row r="1" spans="1:17" ht="16.5" customHeight="1">
      <c r="A1" s="215"/>
      <c r="B1" s="216"/>
      <c r="C1" s="216"/>
      <c r="D1" s="216"/>
      <c r="E1" s="574" t="str">
        <f>EA!C1</f>
        <v>Cuenta Pública Primer Trimestre 2017</v>
      </c>
      <c r="F1" s="575"/>
      <c r="G1" s="576"/>
      <c r="H1" s="576"/>
      <c r="I1" s="575"/>
      <c r="J1" s="575"/>
      <c r="K1" s="575"/>
      <c r="L1" s="575"/>
      <c r="M1" s="575"/>
      <c r="N1" s="575"/>
      <c r="O1" s="575"/>
      <c r="P1" s="216"/>
      <c r="Q1" s="217"/>
    </row>
    <row r="2" spans="1:17" ht="15" customHeight="1">
      <c r="A2" s="218"/>
      <c r="B2" s="219"/>
      <c r="C2" s="219"/>
      <c r="D2" s="219"/>
      <c r="E2" s="577" t="s">
        <v>192</v>
      </c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219"/>
      <c r="Q2" s="221"/>
    </row>
    <row r="3" spans="1:17" ht="15" customHeight="1">
      <c r="A3" s="218"/>
      <c r="B3" s="219"/>
      <c r="C3" s="219"/>
      <c r="D3" s="219"/>
      <c r="E3" s="577" t="s">
        <v>129</v>
      </c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219"/>
      <c r="Q3" s="221"/>
    </row>
    <row r="4" spans="1:17" ht="16.5" customHeight="1">
      <c r="A4" s="218"/>
      <c r="B4" s="219"/>
      <c r="C4" s="219"/>
      <c r="D4" s="219"/>
      <c r="E4" s="577" t="s">
        <v>2</v>
      </c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219"/>
      <c r="Q4" s="221"/>
    </row>
    <row r="5" spans="1:17" ht="8.1" customHeight="1">
      <c r="A5" s="218"/>
      <c r="B5" s="222"/>
      <c r="C5" s="220"/>
      <c r="D5" s="223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19"/>
      <c r="P5" s="222"/>
      <c r="Q5" s="224"/>
    </row>
    <row r="6" spans="1:17" ht="19.5" customHeight="1">
      <c r="A6" s="12"/>
      <c r="B6" s="577" t="s">
        <v>3</v>
      </c>
      <c r="C6" s="578"/>
      <c r="D6" s="578"/>
      <c r="E6" s="585" t="str">
        <f>EA!C6</f>
        <v>UNIVERSIDAD PEDAGÓGICA DE DURANGO</v>
      </c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225"/>
      <c r="Q6" s="224"/>
    </row>
    <row r="7" spans="1:17" ht="8.1" customHeight="1">
      <c r="A7" s="218"/>
      <c r="B7" s="220"/>
      <c r="C7" s="220"/>
      <c r="D7" s="223"/>
      <c r="E7" s="226"/>
      <c r="F7" s="226"/>
      <c r="G7" s="227"/>
      <c r="H7" s="227"/>
      <c r="I7" s="228"/>
      <c r="J7" s="229"/>
      <c r="K7" s="229"/>
      <c r="L7" s="229"/>
      <c r="M7" s="229"/>
      <c r="N7" s="229"/>
      <c r="O7" s="229"/>
      <c r="P7" s="229"/>
      <c r="Q7" s="224"/>
    </row>
    <row r="8" spans="1:17" ht="8.1" customHeight="1">
      <c r="A8" s="230"/>
      <c r="B8" s="225"/>
      <c r="C8" s="52"/>
      <c r="D8" s="231"/>
      <c r="E8" s="52"/>
      <c r="F8" s="52"/>
      <c r="G8" s="232"/>
      <c r="H8" s="232"/>
      <c r="I8" s="231"/>
      <c r="J8" s="225"/>
      <c r="K8" s="225"/>
      <c r="L8" s="225"/>
      <c r="M8" s="225"/>
      <c r="N8" s="225"/>
      <c r="O8" s="225"/>
      <c r="P8" s="225"/>
      <c r="Q8" s="233"/>
    </row>
    <row r="9" spans="1:17" ht="31.5" customHeight="1">
      <c r="A9" s="234"/>
      <c r="B9" s="568" t="s">
        <v>73</v>
      </c>
      <c r="C9" s="569"/>
      <c r="D9" s="569"/>
      <c r="E9" s="569"/>
      <c r="F9" s="198"/>
      <c r="G9" s="235">
        <v>2017</v>
      </c>
      <c r="H9" s="235">
        <v>2016</v>
      </c>
      <c r="I9" s="236"/>
      <c r="J9" s="568" t="s">
        <v>73</v>
      </c>
      <c r="K9" s="569"/>
      <c r="L9" s="569"/>
      <c r="M9" s="569"/>
      <c r="N9" s="198"/>
      <c r="O9" s="235">
        <v>2017</v>
      </c>
      <c r="P9" s="235">
        <v>2016</v>
      </c>
      <c r="Q9" s="237"/>
    </row>
    <row r="10" spans="1:17" ht="8.1" customHeight="1">
      <c r="A10" s="238"/>
      <c r="B10" s="229"/>
      <c r="C10" s="229"/>
      <c r="D10" s="17"/>
      <c r="E10" s="17"/>
      <c r="F10" s="17"/>
      <c r="G10" s="239"/>
      <c r="H10" s="239"/>
      <c r="I10" s="229"/>
      <c r="J10" s="229"/>
      <c r="K10" s="229"/>
      <c r="L10" s="229"/>
      <c r="M10" s="229"/>
      <c r="N10" s="229"/>
      <c r="O10" s="229"/>
      <c r="P10" s="229"/>
      <c r="Q10" s="240"/>
    </row>
    <row r="11" spans="1:17" ht="12.75" customHeight="1">
      <c r="A11" s="241"/>
      <c r="B11" s="242"/>
      <c r="C11" s="243"/>
      <c r="D11" s="243"/>
      <c r="E11" s="243"/>
      <c r="F11" s="243"/>
      <c r="G11" s="242"/>
      <c r="H11" s="242"/>
      <c r="I11" s="242"/>
      <c r="J11" s="222"/>
      <c r="K11" s="222"/>
      <c r="L11" s="222"/>
      <c r="M11" s="222"/>
      <c r="N11" s="222"/>
      <c r="O11" s="222"/>
      <c r="P11" s="222"/>
      <c r="Q11" s="244"/>
    </row>
    <row r="12" spans="1:17" ht="17.25" customHeight="1">
      <c r="A12" s="241"/>
      <c r="B12" s="583" t="s">
        <v>193</v>
      </c>
      <c r="C12" s="584"/>
      <c r="D12" s="584"/>
      <c r="E12" s="584"/>
      <c r="F12" s="584"/>
      <c r="G12" s="242"/>
      <c r="H12" s="242"/>
      <c r="I12" s="242"/>
      <c r="J12" s="583" t="s">
        <v>194</v>
      </c>
      <c r="K12" s="584"/>
      <c r="L12" s="584"/>
      <c r="M12" s="584"/>
      <c r="N12" s="584"/>
      <c r="O12" s="247"/>
      <c r="P12" s="247"/>
      <c r="Q12" s="244"/>
    </row>
    <row r="13" spans="1:17" ht="17.25" customHeight="1">
      <c r="A13" s="241"/>
      <c r="B13" s="242"/>
      <c r="C13" s="243"/>
      <c r="D13" s="242"/>
      <c r="E13" s="243"/>
      <c r="F13" s="243"/>
      <c r="G13" s="248"/>
      <c r="H13" s="248"/>
      <c r="I13" s="242"/>
      <c r="J13" s="242"/>
      <c r="K13" s="243"/>
      <c r="L13" s="243"/>
      <c r="M13" s="243"/>
      <c r="N13" s="243"/>
      <c r="O13" s="249"/>
      <c r="P13" s="249"/>
      <c r="Q13" s="244"/>
    </row>
    <row r="14" spans="1:17" ht="17.25" customHeight="1">
      <c r="A14" s="241"/>
      <c r="B14" s="242"/>
      <c r="C14" s="583" t="s">
        <v>146</v>
      </c>
      <c r="D14" s="584"/>
      <c r="E14" s="584"/>
      <c r="F14" s="584"/>
      <c r="G14" s="250">
        <f>SUM(G15:G25)</f>
        <v>3620405.11</v>
      </c>
      <c r="H14" s="250">
        <f>SUM(H15:H25)</f>
        <v>3262248.16</v>
      </c>
      <c r="I14" s="242"/>
      <c r="J14" s="242"/>
      <c r="K14" s="583" t="s">
        <v>146</v>
      </c>
      <c r="L14" s="584"/>
      <c r="M14" s="584"/>
      <c r="N14" s="584"/>
      <c r="O14" s="250">
        <f>SUM(O15:O17)</f>
        <v>0</v>
      </c>
      <c r="P14" s="250">
        <f>SUM(P15:P17)</f>
        <v>0</v>
      </c>
      <c r="Q14" s="244"/>
    </row>
    <row r="15" spans="1:17" ht="15" customHeight="1">
      <c r="A15" s="241"/>
      <c r="B15" s="242"/>
      <c r="C15" s="243"/>
      <c r="D15" s="581" t="s">
        <v>78</v>
      </c>
      <c r="E15" s="582"/>
      <c r="F15" s="582"/>
      <c r="G15" s="249">
        <v>0</v>
      </c>
      <c r="H15" s="249">
        <v>0</v>
      </c>
      <c r="I15" s="242"/>
      <c r="J15" s="242"/>
      <c r="K15" s="222"/>
      <c r="L15" s="579" t="s">
        <v>34</v>
      </c>
      <c r="M15" s="580"/>
      <c r="N15" s="580"/>
      <c r="O15" s="249">
        <v>0</v>
      </c>
      <c r="P15" s="249">
        <v>0</v>
      </c>
      <c r="Q15" s="244"/>
    </row>
    <row r="16" spans="1:17" ht="15" customHeight="1">
      <c r="A16" s="241"/>
      <c r="B16" s="242"/>
      <c r="C16" s="243"/>
      <c r="D16" s="581" t="s">
        <v>195</v>
      </c>
      <c r="E16" s="582"/>
      <c r="F16" s="582"/>
      <c r="G16" s="249"/>
      <c r="H16" s="249"/>
      <c r="I16" s="242"/>
      <c r="J16" s="242"/>
      <c r="K16" s="222"/>
      <c r="L16" s="579" t="s">
        <v>36</v>
      </c>
      <c r="M16" s="580"/>
      <c r="N16" s="580"/>
      <c r="O16" s="249">
        <v>0</v>
      </c>
      <c r="P16" s="249">
        <v>0</v>
      </c>
      <c r="Q16" s="244"/>
    </row>
    <row r="17" spans="1:17" ht="15" customHeight="1">
      <c r="A17" s="241"/>
      <c r="B17" s="242"/>
      <c r="C17" s="252"/>
      <c r="D17" s="581" t="s">
        <v>196</v>
      </c>
      <c r="E17" s="582"/>
      <c r="F17" s="582"/>
      <c r="G17" s="249">
        <v>0</v>
      </c>
      <c r="H17" s="249">
        <v>0</v>
      </c>
      <c r="I17" s="242"/>
      <c r="J17" s="242"/>
      <c r="K17" s="242"/>
      <c r="L17" s="579" t="s">
        <v>197</v>
      </c>
      <c r="M17" s="580"/>
      <c r="N17" s="580"/>
      <c r="O17" s="249">
        <v>0</v>
      </c>
      <c r="P17" s="249">
        <v>0</v>
      </c>
      <c r="Q17" s="244"/>
    </row>
    <row r="18" spans="1:17" ht="15" customHeight="1">
      <c r="A18" s="241"/>
      <c r="B18" s="242"/>
      <c r="C18" s="252"/>
      <c r="D18" s="581" t="s">
        <v>84</v>
      </c>
      <c r="E18" s="582"/>
      <c r="F18" s="582"/>
      <c r="G18" s="249">
        <v>0</v>
      </c>
      <c r="H18" s="249">
        <v>0</v>
      </c>
      <c r="I18" s="242"/>
      <c r="J18" s="242"/>
      <c r="K18" s="242"/>
      <c r="L18" s="222"/>
      <c r="M18" s="222"/>
      <c r="N18" s="222"/>
      <c r="O18" s="253"/>
      <c r="P18" s="253"/>
      <c r="Q18" s="244"/>
    </row>
    <row r="19" spans="1:17" ht="15" customHeight="1">
      <c r="A19" s="241"/>
      <c r="B19" s="242"/>
      <c r="C19" s="252"/>
      <c r="D19" s="581" t="s">
        <v>85</v>
      </c>
      <c r="E19" s="582"/>
      <c r="F19" s="582"/>
      <c r="G19" s="249">
        <f>EA!D17</f>
        <v>0</v>
      </c>
      <c r="H19" s="249">
        <f>EA!E17</f>
        <v>0</v>
      </c>
      <c r="I19" s="242"/>
      <c r="J19" s="242"/>
      <c r="K19" s="245" t="s">
        <v>147</v>
      </c>
      <c r="L19" s="246"/>
      <c r="M19" s="246"/>
      <c r="N19" s="246"/>
      <c r="O19" s="250">
        <f>SUM(O20:O22)</f>
        <v>-89011.19</v>
      </c>
      <c r="P19" s="250">
        <f>SUM(P20:P22)</f>
        <v>0</v>
      </c>
      <c r="Q19" s="244"/>
    </row>
    <row r="20" spans="1:17" ht="15" customHeight="1">
      <c r="A20" s="241"/>
      <c r="B20" s="242"/>
      <c r="C20" s="252"/>
      <c r="D20" s="581" t="s">
        <v>87</v>
      </c>
      <c r="E20" s="582"/>
      <c r="F20" s="582"/>
      <c r="G20" s="249">
        <v>0</v>
      </c>
      <c r="H20" s="249">
        <v>0</v>
      </c>
      <c r="I20" s="242"/>
      <c r="J20" s="242"/>
      <c r="K20" s="242"/>
      <c r="L20" s="251" t="s">
        <v>34</v>
      </c>
      <c r="M20" s="252"/>
      <c r="N20" s="252"/>
      <c r="O20" s="249">
        <v>0</v>
      </c>
      <c r="P20" s="249">
        <v>0</v>
      </c>
      <c r="Q20" s="244"/>
    </row>
    <row r="21" spans="1:17" ht="15" customHeight="1">
      <c r="A21" s="241"/>
      <c r="B21" s="242"/>
      <c r="C21" s="252"/>
      <c r="D21" s="581" t="s">
        <v>89</v>
      </c>
      <c r="E21" s="582"/>
      <c r="F21" s="582"/>
      <c r="G21" s="249">
        <v>2787788.11</v>
      </c>
      <c r="H21" s="249">
        <v>2401524.16</v>
      </c>
      <c r="I21" s="242"/>
      <c r="J21" s="242"/>
      <c r="K21" s="242"/>
      <c r="L21" s="579" t="s">
        <v>36</v>
      </c>
      <c r="M21" s="580"/>
      <c r="N21" s="580"/>
      <c r="O21" s="249">
        <v>0</v>
      </c>
      <c r="P21" s="249">
        <v>0</v>
      </c>
      <c r="Q21" s="244"/>
    </row>
    <row r="22" spans="1:17" ht="28.5" customHeight="1">
      <c r="A22" s="241"/>
      <c r="B22" s="242"/>
      <c r="C22" s="252"/>
      <c r="D22" s="581" t="s">
        <v>91</v>
      </c>
      <c r="E22" s="582"/>
      <c r="F22" s="582"/>
      <c r="G22" s="249">
        <v>0</v>
      </c>
      <c r="H22" s="249">
        <v>0</v>
      </c>
      <c r="I22" s="242"/>
      <c r="J22" s="242"/>
      <c r="K22" s="222"/>
      <c r="L22" s="579" t="s">
        <v>198</v>
      </c>
      <c r="M22" s="580"/>
      <c r="N22" s="580"/>
      <c r="O22" s="249">
        <f>ESF!D19+ESF!D20+ESF!D37-ESF!E19-ESF!E20-ESF!E37</f>
        <v>-89011.19</v>
      </c>
      <c r="P22" s="249">
        <v>0</v>
      </c>
      <c r="Q22" s="244"/>
    </row>
    <row r="23" spans="1:17" ht="15" customHeight="1">
      <c r="A23" s="241"/>
      <c r="B23" s="242"/>
      <c r="C23" s="252"/>
      <c r="D23" s="581" t="s">
        <v>96</v>
      </c>
      <c r="E23" s="582"/>
      <c r="F23" s="582"/>
      <c r="G23" s="249">
        <v>0</v>
      </c>
      <c r="H23" s="249">
        <v>0</v>
      </c>
      <c r="I23" s="242"/>
      <c r="J23" s="242"/>
      <c r="K23" s="583" t="s">
        <v>199</v>
      </c>
      <c r="L23" s="584"/>
      <c r="M23" s="584"/>
      <c r="N23" s="584"/>
      <c r="O23" s="250">
        <f>O14-O19</f>
        <v>89011.19</v>
      </c>
      <c r="P23" s="250">
        <f>P14-P19</f>
        <v>0</v>
      </c>
      <c r="Q23" s="244"/>
    </row>
    <row r="24" spans="1:17" ht="15" customHeight="1">
      <c r="A24" s="241"/>
      <c r="B24" s="242"/>
      <c r="C24" s="252"/>
      <c r="D24" s="581" t="s">
        <v>200</v>
      </c>
      <c r="E24" s="582"/>
      <c r="F24" s="582"/>
      <c r="G24" s="249">
        <f>EA!D24</f>
        <v>832617</v>
      </c>
      <c r="H24" s="249">
        <f>EA!E24</f>
        <v>860724</v>
      </c>
      <c r="I24" s="242"/>
      <c r="J24" s="242"/>
      <c r="K24" s="222"/>
      <c r="L24" s="222"/>
      <c r="M24" s="222"/>
      <c r="N24" s="222"/>
      <c r="O24" s="253"/>
      <c r="P24" s="253"/>
      <c r="Q24" s="244"/>
    </row>
    <row r="25" spans="1:17" ht="15" customHeight="1">
      <c r="A25" s="241"/>
      <c r="B25" s="242"/>
      <c r="C25" s="252"/>
      <c r="D25" s="581" t="s">
        <v>201</v>
      </c>
      <c r="E25" s="582"/>
      <c r="F25" s="252"/>
      <c r="G25" s="249">
        <v>0</v>
      </c>
      <c r="H25" s="249">
        <v>0</v>
      </c>
      <c r="I25" s="242"/>
      <c r="J25" s="222"/>
      <c r="K25" s="222"/>
      <c r="L25" s="222"/>
      <c r="M25" s="222"/>
      <c r="N25" s="222"/>
      <c r="O25" s="253"/>
      <c r="P25" s="253"/>
      <c r="Q25" s="244"/>
    </row>
    <row r="26" spans="1:17" ht="15" customHeight="1">
      <c r="A26" s="241"/>
      <c r="B26" s="242"/>
      <c r="C26" s="243"/>
      <c r="D26" s="242"/>
      <c r="E26" s="243"/>
      <c r="F26" s="243"/>
      <c r="G26" s="249"/>
      <c r="H26" s="249"/>
      <c r="I26" s="242"/>
      <c r="J26" s="583" t="s">
        <v>202</v>
      </c>
      <c r="K26" s="584"/>
      <c r="L26" s="584"/>
      <c r="M26" s="584"/>
      <c r="N26" s="584"/>
      <c r="O26" s="253"/>
      <c r="P26" s="253"/>
      <c r="Q26" s="244"/>
    </row>
    <row r="27" spans="1:17" ht="15" customHeight="1">
      <c r="A27" s="241"/>
      <c r="B27" s="242"/>
      <c r="C27" s="583" t="s">
        <v>147</v>
      </c>
      <c r="D27" s="584"/>
      <c r="E27" s="584"/>
      <c r="F27" s="584"/>
      <c r="G27" s="250">
        <f>SUM(G28:G46)</f>
        <v>2959127.6900000004</v>
      </c>
      <c r="H27" s="250">
        <f>SUM(H28:H46)</f>
        <v>3454641.37</v>
      </c>
      <c r="I27" s="242"/>
      <c r="J27" s="242"/>
      <c r="K27" s="243"/>
      <c r="L27" s="242"/>
      <c r="M27" s="252"/>
      <c r="N27" s="252"/>
      <c r="O27" s="249"/>
      <c r="P27" s="249"/>
      <c r="Q27" s="244"/>
    </row>
    <row r="28" spans="1:17" ht="15" customHeight="1">
      <c r="A28" s="241"/>
      <c r="B28" s="242"/>
      <c r="C28" s="246"/>
      <c r="D28" s="581" t="s">
        <v>203</v>
      </c>
      <c r="E28" s="582"/>
      <c r="F28" s="582"/>
      <c r="G28" s="249">
        <f>EA!I13</f>
        <v>1896373.07</v>
      </c>
      <c r="H28" s="249">
        <f>EA!J13</f>
        <v>2133525.4900000002</v>
      </c>
      <c r="I28" s="242"/>
      <c r="J28" s="242"/>
      <c r="K28" s="245" t="s">
        <v>146</v>
      </c>
      <c r="L28" s="246"/>
      <c r="M28" s="246"/>
      <c r="N28" s="246"/>
      <c r="O28" s="250">
        <f>O29+O32</f>
        <v>-58679.489999999991</v>
      </c>
      <c r="P28" s="250">
        <f>P29+P32</f>
        <v>0</v>
      </c>
      <c r="Q28" s="244"/>
    </row>
    <row r="29" spans="1:17" ht="15" customHeight="1">
      <c r="A29" s="241"/>
      <c r="B29" s="242"/>
      <c r="C29" s="246"/>
      <c r="D29" s="581" t="s">
        <v>81</v>
      </c>
      <c r="E29" s="582"/>
      <c r="F29" s="582"/>
      <c r="G29" s="249">
        <f>EA!I14</f>
        <v>536957.59</v>
      </c>
      <c r="H29" s="249">
        <f>EA!J14</f>
        <v>660327.52</v>
      </c>
      <c r="I29" s="242"/>
      <c r="J29" s="222"/>
      <c r="K29" s="222"/>
      <c r="L29" s="251" t="s">
        <v>204</v>
      </c>
      <c r="M29" s="252"/>
      <c r="N29" s="252"/>
      <c r="O29" s="249">
        <f>SUM(O30:O31)</f>
        <v>0</v>
      </c>
      <c r="P29" s="249">
        <f>SUM(P30:P31)</f>
        <v>0</v>
      </c>
      <c r="Q29" s="244"/>
    </row>
    <row r="30" spans="1:17" ht="15" customHeight="1">
      <c r="A30" s="241"/>
      <c r="B30" s="242"/>
      <c r="C30" s="246"/>
      <c r="D30" s="581" t="s">
        <v>83</v>
      </c>
      <c r="E30" s="582"/>
      <c r="F30" s="582"/>
      <c r="G30" s="249">
        <f>EA!I15</f>
        <v>525797.03</v>
      </c>
      <c r="H30" s="249">
        <f>EA!J15</f>
        <v>660788.36</v>
      </c>
      <c r="I30" s="242"/>
      <c r="J30" s="242"/>
      <c r="K30" s="246"/>
      <c r="L30" s="251" t="s">
        <v>205</v>
      </c>
      <c r="M30" s="252"/>
      <c r="N30" s="252"/>
      <c r="O30" s="249">
        <v>0</v>
      </c>
      <c r="P30" s="249">
        <v>0</v>
      </c>
      <c r="Q30" s="244"/>
    </row>
    <row r="31" spans="1:17" ht="15" customHeight="1">
      <c r="A31" s="241"/>
      <c r="B31" s="242"/>
      <c r="C31" s="243"/>
      <c r="D31" s="242"/>
      <c r="E31" s="243"/>
      <c r="F31" s="243"/>
      <c r="G31" s="249"/>
      <c r="H31" s="249"/>
      <c r="I31" s="242"/>
      <c r="J31" s="242"/>
      <c r="K31" s="246"/>
      <c r="L31" s="251" t="s">
        <v>206</v>
      </c>
      <c r="M31" s="252"/>
      <c r="N31" s="252"/>
      <c r="O31" s="249">
        <v>0</v>
      </c>
      <c r="P31" s="249">
        <v>0</v>
      </c>
      <c r="Q31" s="244"/>
    </row>
    <row r="32" spans="1:17" ht="15" customHeight="1">
      <c r="A32" s="241"/>
      <c r="B32" s="242"/>
      <c r="C32" s="246"/>
      <c r="D32" s="581" t="s">
        <v>88</v>
      </c>
      <c r="E32" s="582"/>
      <c r="F32" s="582"/>
      <c r="G32" s="249">
        <v>0</v>
      </c>
      <c r="H32" s="249">
        <v>0</v>
      </c>
      <c r="I32" s="242"/>
      <c r="J32" s="242"/>
      <c r="K32" s="246"/>
      <c r="L32" s="579" t="s">
        <v>207</v>
      </c>
      <c r="M32" s="580"/>
      <c r="N32" s="580"/>
      <c r="O32" s="249">
        <f>ESF!I18-ESF!J18</f>
        <v>-58679.489999999991</v>
      </c>
      <c r="P32" s="249">
        <v>0</v>
      </c>
      <c r="Q32" s="244"/>
    </row>
    <row r="33" spans="1:17" ht="15" customHeight="1">
      <c r="A33" s="241"/>
      <c r="B33" s="242"/>
      <c r="C33" s="246"/>
      <c r="D33" s="581" t="s">
        <v>208</v>
      </c>
      <c r="E33" s="582"/>
      <c r="F33" s="582"/>
      <c r="G33" s="249">
        <v>0</v>
      </c>
      <c r="H33" s="249">
        <v>0</v>
      </c>
      <c r="I33" s="242"/>
      <c r="J33" s="242"/>
      <c r="K33" s="242"/>
      <c r="L33" s="222"/>
      <c r="M33" s="222"/>
      <c r="N33" s="222"/>
      <c r="O33" s="253"/>
      <c r="P33" s="253">
        <v>0</v>
      </c>
      <c r="Q33" s="244"/>
    </row>
    <row r="34" spans="1:17" ht="15" customHeight="1">
      <c r="A34" s="241"/>
      <c r="B34" s="242"/>
      <c r="C34" s="246"/>
      <c r="D34" s="581" t="s">
        <v>209</v>
      </c>
      <c r="E34" s="582"/>
      <c r="F34" s="582"/>
      <c r="G34" s="249">
        <v>0</v>
      </c>
      <c r="H34" s="249">
        <v>0</v>
      </c>
      <c r="I34" s="242"/>
      <c r="J34" s="242"/>
      <c r="K34" s="245" t="s">
        <v>147</v>
      </c>
      <c r="L34" s="246"/>
      <c r="M34" s="246"/>
      <c r="N34" s="246"/>
      <c r="O34" s="250">
        <f>O35+O38</f>
        <v>0</v>
      </c>
      <c r="P34" s="250">
        <f>P35+P38</f>
        <v>0</v>
      </c>
      <c r="Q34" s="244"/>
    </row>
    <row r="35" spans="1:17" ht="15" customHeight="1">
      <c r="A35" s="241"/>
      <c r="B35" s="242"/>
      <c r="C35" s="246"/>
      <c r="D35" s="581" t="s">
        <v>93</v>
      </c>
      <c r="E35" s="582"/>
      <c r="F35" s="582"/>
      <c r="G35" s="249">
        <v>0</v>
      </c>
      <c r="H35" s="249">
        <v>0</v>
      </c>
      <c r="I35" s="242"/>
      <c r="J35" s="242"/>
      <c r="K35" s="222"/>
      <c r="L35" s="251" t="s">
        <v>210</v>
      </c>
      <c r="M35" s="252"/>
      <c r="N35" s="252"/>
      <c r="O35" s="249">
        <f>SUM(O36:O37)</f>
        <v>0</v>
      </c>
      <c r="P35" s="249">
        <f>SUM(P36:P37)</f>
        <v>0</v>
      </c>
      <c r="Q35" s="244"/>
    </row>
    <row r="36" spans="1:17" ht="15" customHeight="1">
      <c r="A36" s="241"/>
      <c r="B36" s="242"/>
      <c r="C36" s="246"/>
      <c r="D36" s="581" t="s">
        <v>95</v>
      </c>
      <c r="E36" s="582"/>
      <c r="F36" s="582"/>
      <c r="G36" s="249">
        <v>0</v>
      </c>
      <c r="H36" s="249">
        <v>0</v>
      </c>
      <c r="I36" s="242"/>
      <c r="J36" s="242"/>
      <c r="K36" s="246"/>
      <c r="L36" s="251" t="s">
        <v>205</v>
      </c>
      <c r="M36" s="252"/>
      <c r="N36" s="252"/>
      <c r="O36" s="249">
        <v>0</v>
      </c>
      <c r="P36" s="249">
        <v>0</v>
      </c>
      <c r="Q36" s="244"/>
    </row>
    <row r="37" spans="1:17" ht="15" customHeight="1">
      <c r="A37" s="241"/>
      <c r="B37" s="242"/>
      <c r="C37" s="246"/>
      <c r="D37" s="581" t="s">
        <v>97</v>
      </c>
      <c r="E37" s="582"/>
      <c r="F37" s="582"/>
      <c r="G37" s="249">
        <v>0</v>
      </c>
      <c r="H37" s="249">
        <v>0</v>
      </c>
      <c r="I37" s="242"/>
      <c r="J37" s="222"/>
      <c r="K37" s="246"/>
      <c r="L37" s="251" t="s">
        <v>206</v>
      </c>
      <c r="M37" s="252"/>
      <c r="N37" s="252"/>
      <c r="O37" s="249">
        <v>0</v>
      </c>
      <c r="P37" s="249">
        <v>0</v>
      </c>
      <c r="Q37" s="244"/>
    </row>
    <row r="38" spans="1:17" ht="15" customHeight="1">
      <c r="A38" s="241"/>
      <c r="B38" s="242"/>
      <c r="C38" s="246"/>
      <c r="D38" s="581" t="s">
        <v>99</v>
      </c>
      <c r="E38" s="582"/>
      <c r="F38" s="582"/>
      <c r="G38" s="249">
        <v>0</v>
      </c>
      <c r="H38" s="249">
        <v>0</v>
      </c>
      <c r="I38" s="242"/>
      <c r="J38" s="242"/>
      <c r="K38" s="246"/>
      <c r="L38" s="579" t="s">
        <v>211</v>
      </c>
      <c r="M38" s="580"/>
      <c r="N38" s="580"/>
      <c r="O38" s="249">
        <v>0</v>
      </c>
      <c r="P38" s="249">
        <v>0</v>
      </c>
      <c r="Q38" s="244"/>
    </row>
    <row r="39" spans="1:17" ht="15" customHeight="1">
      <c r="A39" s="241"/>
      <c r="B39" s="242"/>
      <c r="C39" s="246"/>
      <c r="D39" s="581" t="s">
        <v>100</v>
      </c>
      <c r="E39" s="582"/>
      <c r="F39" s="582"/>
      <c r="G39" s="249">
        <v>0</v>
      </c>
      <c r="H39" s="249">
        <v>0</v>
      </c>
      <c r="I39" s="242"/>
      <c r="J39" s="242"/>
      <c r="K39" s="242"/>
      <c r="L39" s="222"/>
      <c r="M39" s="222"/>
      <c r="N39" s="222"/>
      <c r="O39" s="253"/>
      <c r="P39" s="253"/>
      <c r="Q39" s="244"/>
    </row>
    <row r="40" spans="1:17" ht="15" customHeight="1">
      <c r="A40" s="241"/>
      <c r="B40" s="242"/>
      <c r="C40" s="246"/>
      <c r="D40" s="581" t="s">
        <v>102</v>
      </c>
      <c r="E40" s="582"/>
      <c r="F40" s="582"/>
      <c r="G40" s="249">
        <v>0</v>
      </c>
      <c r="H40" s="249">
        <v>0</v>
      </c>
      <c r="I40" s="242"/>
      <c r="J40" s="242"/>
      <c r="K40" s="583" t="s">
        <v>212</v>
      </c>
      <c r="L40" s="584"/>
      <c r="M40" s="584"/>
      <c r="N40" s="584"/>
      <c r="O40" s="250">
        <f>O28-O34</f>
        <v>-58679.489999999991</v>
      </c>
      <c r="P40" s="250">
        <f>P28-P34</f>
        <v>0</v>
      </c>
      <c r="Q40" s="244"/>
    </row>
    <row r="41" spans="1:17" ht="15" customHeight="1">
      <c r="A41" s="241"/>
      <c r="B41" s="242"/>
      <c r="C41" s="243"/>
      <c r="D41" s="242"/>
      <c r="E41" s="243"/>
      <c r="F41" s="243"/>
      <c r="G41" s="249"/>
      <c r="H41" s="249"/>
      <c r="I41" s="242"/>
      <c r="J41" s="242"/>
      <c r="K41" s="222"/>
      <c r="L41" s="222"/>
      <c r="M41" s="222"/>
      <c r="N41" s="222"/>
      <c r="O41" s="253"/>
      <c r="P41" s="253"/>
      <c r="Q41" s="244"/>
    </row>
    <row r="42" spans="1:17" ht="15" customHeight="1">
      <c r="A42" s="241"/>
      <c r="B42" s="242"/>
      <c r="C42" s="246"/>
      <c r="D42" s="581" t="s">
        <v>213</v>
      </c>
      <c r="E42" s="582"/>
      <c r="F42" s="582"/>
      <c r="G42" s="249">
        <v>0</v>
      </c>
      <c r="H42" s="249">
        <v>0</v>
      </c>
      <c r="I42" s="242"/>
      <c r="J42" s="242"/>
      <c r="K42" s="222"/>
      <c r="L42" s="222"/>
      <c r="M42" s="222"/>
      <c r="N42" s="222"/>
      <c r="O42" s="253"/>
      <c r="P42" s="253"/>
      <c r="Q42" s="244"/>
    </row>
    <row r="43" spans="1:17" ht="15" customHeight="1">
      <c r="A43" s="241"/>
      <c r="B43" s="242"/>
      <c r="C43" s="246"/>
      <c r="D43" s="581" t="s">
        <v>137</v>
      </c>
      <c r="E43" s="582"/>
      <c r="F43" s="582"/>
      <c r="G43" s="249">
        <v>0</v>
      </c>
      <c r="H43" s="249">
        <v>0</v>
      </c>
      <c r="I43" s="242"/>
      <c r="J43" s="589" t="s">
        <v>214</v>
      </c>
      <c r="K43" s="590"/>
      <c r="L43" s="590"/>
      <c r="M43" s="590"/>
      <c r="N43" s="590"/>
      <c r="O43" s="254">
        <f>G48+O23+O40</f>
        <v>691609.11999999941</v>
      </c>
      <c r="P43" s="254">
        <f>H48+P23+P40</f>
        <v>-192393.20999999996</v>
      </c>
      <c r="Q43" s="244"/>
    </row>
    <row r="44" spans="1:17" ht="15" customHeight="1">
      <c r="A44" s="241"/>
      <c r="B44" s="242"/>
      <c r="C44" s="246"/>
      <c r="D44" s="581" t="s">
        <v>109</v>
      </c>
      <c r="E44" s="582"/>
      <c r="F44" s="582"/>
      <c r="G44" s="249">
        <v>0</v>
      </c>
      <c r="H44" s="249">
        <v>0</v>
      </c>
      <c r="I44" s="242"/>
      <c r="J44" s="222"/>
      <c r="K44" s="222"/>
      <c r="L44" s="222"/>
      <c r="M44" s="222"/>
      <c r="N44" s="222"/>
      <c r="O44" s="253"/>
      <c r="P44" s="253"/>
      <c r="Q44" s="244"/>
    </row>
    <row r="45" spans="1:17" ht="15" customHeight="1">
      <c r="A45" s="241"/>
      <c r="B45" s="242"/>
      <c r="C45" s="242"/>
      <c r="D45" s="242"/>
      <c r="E45" s="242"/>
      <c r="F45" s="242"/>
      <c r="G45" s="249"/>
      <c r="H45" s="249"/>
      <c r="I45" s="242"/>
      <c r="J45" s="222"/>
      <c r="K45" s="222"/>
      <c r="L45" s="222"/>
      <c r="M45" s="222"/>
      <c r="N45" s="222"/>
      <c r="O45" s="253"/>
      <c r="P45" s="253"/>
      <c r="Q45" s="244"/>
    </row>
    <row r="46" spans="1:17" ht="15" customHeight="1">
      <c r="A46" s="241"/>
      <c r="B46" s="242"/>
      <c r="C46" s="246"/>
      <c r="D46" s="581" t="s">
        <v>215</v>
      </c>
      <c r="E46" s="582"/>
      <c r="F46" s="582"/>
      <c r="G46" s="249">
        <v>0</v>
      </c>
      <c r="H46" s="249">
        <f>EA!J46</f>
        <v>0</v>
      </c>
      <c r="I46" s="242"/>
      <c r="J46" s="222"/>
      <c r="K46" s="222"/>
      <c r="L46" s="222"/>
      <c r="M46" s="222"/>
      <c r="N46" s="222"/>
      <c r="O46" s="253"/>
      <c r="P46" s="253"/>
      <c r="Q46" s="244"/>
    </row>
    <row r="47" spans="1:17" ht="12.75" customHeight="1">
      <c r="A47" s="241"/>
      <c r="B47" s="242"/>
      <c r="C47" s="243"/>
      <c r="D47" s="242"/>
      <c r="E47" s="243"/>
      <c r="F47" s="243"/>
      <c r="G47" s="249"/>
      <c r="H47" s="249"/>
      <c r="I47" s="242"/>
      <c r="J47" s="589" t="s">
        <v>216</v>
      </c>
      <c r="K47" s="590"/>
      <c r="L47" s="590"/>
      <c r="M47" s="590"/>
      <c r="N47" s="590"/>
      <c r="O47" s="254">
        <f>ESF!E18</f>
        <v>1682076.35</v>
      </c>
      <c r="P47" s="254">
        <f>ESF!E18</f>
        <v>1682076.35</v>
      </c>
      <c r="Q47" s="244"/>
    </row>
    <row r="48" spans="1:17" ht="12.75" customHeight="1">
      <c r="A48" s="255"/>
      <c r="B48" s="256"/>
      <c r="C48" s="583" t="s">
        <v>217</v>
      </c>
      <c r="D48" s="584"/>
      <c r="E48" s="584"/>
      <c r="F48" s="584"/>
      <c r="G48" s="254">
        <f>G14-G27</f>
        <v>661277.41999999946</v>
      </c>
      <c r="H48" s="254">
        <f>H14-H27</f>
        <v>-192393.20999999996</v>
      </c>
      <c r="I48" s="256"/>
      <c r="J48" s="589" t="s">
        <v>218</v>
      </c>
      <c r="K48" s="590"/>
      <c r="L48" s="590"/>
      <c r="M48" s="590"/>
      <c r="N48" s="590"/>
      <c r="O48" s="254">
        <f>O47+O43</f>
        <v>2373685.4699999997</v>
      </c>
      <c r="P48" s="254">
        <f>P43+P47</f>
        <v>1489683.1400000001</v>
      </c>
      <c r="Q48" s="244"/>
    </row>
    <row r="49" spans="1:17" ht="12.75" customHeight="1">
      <c r="A49" s="255"/>
      <c r="B49" s="256"/>
      <c r="C49" s="246"/>
      <c r="D49" s="246"/>
      <c r="E49" s="246"/>
      <c r="F49" s="246"/>
      <c r="G49" s="257"/>
      <c r="H49" s="257"/>
      <c r="I49" s="256"/>
      <c r="J49" s="222"/>
      <c r="K49" s="222"/>
      <c r="L49" s="222"/>
      <c r="M49" s="222"/>
      <c r="N49" s="222"/>
      <c r="O49" s="222"/>
      <c r="P49" s="222"/>
      <c r="Q49" s="244"/>
    </row>
    <row r="50" spans="1:17" ht="14.25" customHeight="1">
      <c r="A50" s="258"/>
      <c r="B50" s="259"/>
      <c r="C50" s="260"/>
      <c r="D50" s="260"/>
      <c r="E50" s="260"/>
      <c r="F50" s="260"/>
      <c r="G50" s="261"/>
      <c r="H50" s="261"/>
      <c r="I50" s="259"/>
      <c r="J50" s="225"/>
      <c r="K50" s="225"/>
      <c r="L50" s="225"/>
      <c r="M50" s="225"/>
      <c r="N50" s="225"/>
      <c r="O50" s="225"/>
      <c r="P50" s="225"/>
      <c r="Q50" s="262"/>
    </row>
    <row r="51" spans="1:17" ht="14.25" customHeight="1">
      <c r="A51" s="263"/>
      <c r="B51" s="229"/>
      <c r="C51" s="229"/>
      <c r="D51" s="229"/>
      <c r="E51" s="229"/>
      <c r="F51" s="229"/>
      <c r="G51" s="239"/>
      <c r="H51" s="239"/>
      <c r="I51" s="239"/>
      <c r="J51" s="239"/>
      <c r="K51" s="239"/>
      <c r="L51" s="239"/>
      <c r="M51" s="239"/>
      <c r="N51" s="239"/>
      <c r="O51" s="264"/>
      <c r="P51" s="265"/>
      <c r="Q51" s="266"/>
    </row>
    <row r="52" spans="1:17" ht="8.1" customHeight="1">
      <c r="A52" s="267"/>
      <c r="B52" s="222"/>
      <c r="C52" s="222"/>
      <c r="D52" s="222"/>
      <c r="E52" s="222"/>
      <c r="F52" s="222"/>
      <c r="G52" s="242"/>
      <c r="H52" s="242"/>
      <c r="I52" s="242"/>
      <c r="J52" s="222"/>
      <c r="K52" s="222"/>
      <c r="L52" s="222"/>
      <c r="M52" s="222"/>
      <c r="N52" s="222"/>
      <c r="O52" s="222"/>
      <c r="P52" s="222"/>
      <c r="Q52" s="224"/>
    </row>
    <row r="53" spans="1:17" ht="15" customHeight="1">
      <c r="A53" s="218"/>
      <c r="B53" s="268" t="s">
        <v>65</v>
      </c>
      <c r="C53" s="242"/>
      <c r="D53" s="242"/>
      <c r="E53" s="242"/>
      <c r="F53" s="242"/>
      <c r="G53" s="242"/>
      <c r="H53" s="242"/>
      <c r="I53" s="242"/>
      <c r="J53" s="242"/>
      <c r="K53" s="222"/>
      <c r="L53" s="222"/>
      <c r="M53" s="222"/>
      <c r="N53" s="222"/>
      <c r="O53" s="269" t="str">
        <f>IF(O47=ESF!E18," ","ERROR SALDO FINAL 2013")</f>
        <v xml:space="preserve"> </v>
      </c>
      <c r="P53" s="222"/>
      <c r="Q53" s="224"/>
    </row>
    <row r="54" spans="1:17" ht="22.5" customHeight="1">
      <c r="A54" s="218"/>
      <c r="B54" s="242"/>
      <c r="C54" s="222"/>
      <c r="D54" s="270"/>
      <c r="E54" s="270"/>
      <c r="F54" s="222"/>
      <c r="G54" s="33"/>
      <c r="H54" s="222"/>
      <c r="I54" s="270"/>
      <c r="J54" s="270"/>
      <c r="K54" s="222"/>
      <c r="L54" s="222"/>
      <c r="M54" s="222"/>
      <c r="N54" s="222"/>
      <c r="O54" s="269" t="str">
        <f>IF(O48=O48," ","ERROR SALDO FINAL 2017")</f>
        <v xml:space="preserve"> </v>
      </c>
      <c r="P54" s="222"/>
      <c r="Q54" s="224"/>
    </row>
    <row r="55" spans="1:17" ht="29.25" customHeight="1">
      <c r="A55" s="218"/>
      <c r="B55" s="242"/>
      <c r="C55" s="222"/>
      <c r="D55" s="592"/>
      <c r="E55" s="592"/>
      <c r="F55" s="592"/>
      <c r="G55" s="592"/>
      <c r="H55" s="222"/>
      <c r="I55" s="270"/>
      <c r="J55" s="270"/>
      <c r="K55" s="222"/>
      <c r="L55" s="591"/>
      <c r="M55" s="591"/>
      <c r="N55" s="591"/>
      <c r="O55" s="591"/>
      <c r="P55" s="222"/>
      <c r="Q55" s="224"/>
    </row>
    <row r="56" spans="1:17" ht="14.1" customHeight="1">
      <c r="A56" s="218"/>
      <c r="B56" s="271"/>
      <c r="C56" s="222"/>
      <c r="D56" s="593" t="s">
        <v>66</v>
      </c>
      <c r="E56" s="594"/>
      <c r="F56" s="594"/>
      <c r="G56" s="594"/>
      <c r="H56" s="222"/>
      <c r="I56" s="243"/>
      <c r="J56" s="222"/>
      <c r="K56" s="222"/>
      <c r="L56" s="593" t="s">
        <v>67</v>
      </c>
      <c r="M56" s="594"/>
      <c r="N56" s="594"/>
      <c r="O56" s="594"/>
      <c r="P56" s="222"/>
      <c r="Q56" s="224"/>
    </row>
    <row r="57" spans="1:17" ht="14.1" customHeight="1">
      <c r="A57" s="272"/>
      <c r="B57" s="273"/>
      <c r="C57" s="274"/>
      <c r="D57" s="587" t="s">
        <v>68</v>
      </c>
      <c r="E57" s="588"/>
      <c r="F57" s="588"/>
      <c r="G57" s="588"/>
      <c r="H57" s="274"/>
      <c r="I57" s="275"/>
      <c r="J57" s="274"/>
      <c r="K57" s="274"/>
      <c r="L57" s="587" t="s">
        <v>219</v>
      </c>
      <c r="M57" s="588"/>
      <c r="N57" s="588"/>
      <c r="O57" s="588"/>
      <c r="P57" s="274"/>
      <c r="Q57" s="276"/>
    </row>
  </sheetData>
  <mergeCells count="60">
    <mergeCell ref="D34:F34"/>
    <mergeCell ref="D28:F28"/>
    <mergeCell ref="D29:F29"/>
    <mergeCell ref="D30:F30"/>
    <mergeCell ref="D56:G56"/>
    <mergeCell ref="L56:O56"/>
    <mergeCell ref="D43:F43"/>
    <mergeCell ref="K40:N40"/>
    <mergeCell ref="D44:F44"/>
    <mergeCell ref="C48:F48"/>
    <mergeCell ref="D39:F39"/>
    <mergeCell ref="L55:O55"/>
    <mergeCell ref="D40:F40"/>
    <mergeCell ref="D46:F46"/>
    <mergeCell ref="D35:F35"/>
    <mergeCell ref="D38:F38"/>
    <mergeCell ref="D55:G55"/>
    <mergeCell ref="J47:N47"/>
    <mergeCell ref="J48:N48"/>
    <mergeCell ref="L38:N38"/>
    <mergeCell ref="D37:F37"/>
    <mergeCell ref="D57:G57"/>
    <mergeCell ref="B12:F12"/>
    <mergeCell ref="K23:N23"/>
    <mergeCell ref="J12:N12"/>
    <mergeCell ref="D36:F36"/>
    <mergeCell ref="K14:N14"/>
    <mergeCell ref="D42:F42"/>
    <mergeCell ref="L57:O57"/>
    <mergeCell ref="D19:F19"/>
    <mergeCell ref="D20:F20"/>
    <mergeCell ref="J43:N43"/>
    <mergeCell ref="L17:N17"/>
    <mergeCell ref="D22:F22"/>
    <mergeCell ref="D15:F15"/>
    <mergeCell ref="D17:F17"/>
    <mergeCell ref="L32:N32"/>
    <mergeCell ref="D33:F33"/>
    <mergeCell ref="C14:F14"/>
    <mergeCell ref="E6:O6"/>
    <mergeCell ref="D18:F18"/>
    <mergeCell ref="L16:N16"/>
    <mergeCell ref="B9:E9"/>
    <mergeCell ref="D16:F16"/>
    <mergeCell ref="D24:F24"/>
    <mergeCell ref="D25:E25"/>
    <mergeCell ref="J26:N26"/>
    <mergeCell ref="D23:F23"/>
    <mergeCell ref="C27:F27"/>
    <mergeCell ref="D32:F32"/>
    <mergeCell ref="E1:O1"/>
    <mergeCell ref="E2:O2"/>
    <mergeCell ref="L21:N21"/>
    <mergeCell ref="E3:O3"/>
    <mergeCell ref="L22:N22"/>
    <mergeCell ref="E4:O4"/>
    <mergeCell ref="D21:F21"/>
    <mergeCell ref="B6:D6"/>
    <mergeCell ref="L15:N15"/>
    <mergeCell ref="J9:M9"/>
  </mergeCells>
  <pageMargins left="1.3385800000000001" right="1.3385800000000001" top="0" bottom="0" header="0" footer="0"/>
  <pageSetup orientation="landscape"/>
  <headerFooter>
    <oddFooter>&amp;C&amp;"Helvetica,Regular"&amp;12&amp;K000000&amp;P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9"/>
  <sheetViews>
    <sheetView showGridLines="0" workbookViewId="0"/>
  </sheetViews>
  <sheetFormatPr baseColWidth="10" defaultColWidth="10.85546875" defaultRowHeight="11.25" customHeight="1"/>
  <cols>
    <col min="1" max="1" width="1.28515625" style="277" customWidth="1"/>
    <col min="2" max="3" width="3.7109375" style="277" customWidth="1"/>
    <col min="4" max="4" width="46.42578125" style="277" customWidth="1"/>
    <col min="5" max="10" width="15.7109375" style="277" customWidth="1"/>
    <col min="11" max="11" width="2" style="277" customWidth="1"/>
    <col min="12" max="256" width="10.85546875" style="277" customWidth="1"/>
  </cols>
  <sheetData>
    <row r="1" spans="1:11" ht="15" customHeight="1">
      <c r="A1" s="215"/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5" customHeight="1">
      <c r="A2" s="280"/>
      <c r="B2" s="614" t="str">
        <f>EA!C1</f>
        <v>Cuenta Pública Primer Trimestre 2017</v>
      </c>
      <c r="C2" s="615"/>
      <c r="D2" s="615"/>
      <c r="E2" s="615"/>
      <c r="F2" s="615"/>
      <c r="G2" s="615"/>
      <c r="H2" s="615"/>
      <c r="I2" s="615"/>
      <c r="J2" s="616"/>
      <c r="K2" s="281"/>
    </row>
    <row r="3" spans="1:11" ht="15" customHeight="1">
      <c r="A3" s="280"/>
      <c r="B3" s="597" t="str">
        <f>EA!C6</f>
        <v>UNIVERSIDAD PEDAGÓGICA DE DURANGO</v>
      </c>
      <c r="C3" s="598"/>
      <c r="D3" s="598"/>
      <c r="E3" s="598"/>
      <c r="F3" s="598"/>
      <c r="G3" s="598"/>
      <c r="H3" s="598"/>
      <c r="I3" s="598"/>
      <c r="J3" s="599"/>
      <c r="K3" s="281"/>
    </row>
    <row r="4" spans="1:11" ht="15" customHeight="1">
      <c r="A4" s="280"/>
      <c r="B4" s="597" t="s">
        <v>220</v>
      </c>
      <c r="C4" s="598"/>
      <c r="D4" s="598"/>
      <c r="E4" s="598"/>
      <c r="F4" s="598"/>
      <c r="G4" s="598"/>
      <c r="H4" s="598"/>
      <c r="I4" s="598"/>
      <c r="J4" s="599"/>
      <c r="K4" s="281"/>
    </row>
    <row r="5" spans="1:11" ht="15" customHeight="1">
      <c r="A5" s="280"/>
      <c r="B5" s="617" t="s">
        <v>221</v>
      </c>
      <c r="C5" s="618"/>
      <c r="D5" s="618"/>
      <c r="E5" s="618"/>
      <c r="F5" s="618"/>
      <c r="G5" s="618"/>
      <c r="H5" s="618"/>
      <c r="I5" s="618"/>
      <c r="J5" s="619"/>
      <c r="K5" s="281"/>
    </row>
    <row r="6" spans="1:11" ht="15" customHeight="1">
      <c r="A6" s="282"/>
      <c r="B6" s="283"/>
      <c r="C6" s="283"/>
      <c r="D6" s="283"/>
      <c r="E6" s="284"/>
      <c r="F6" s="285"/>
      <c r="G6" s="285"/>
      <c r="H6" s="285"/>
      <c r="I6" s="285"/>
      <c r="J6" s="285"/>
      <c r="K6" s="224"/>
    </row>
    <row r="7" spans="1:11" ht="12" customHeight="1">
      <c r="A7" s="286"/>
      <c r="B7" s="602" t="s">
        <v>222</v>
      </c>
      <c r="C7" s="603"/>
      <c r="D7" s="603"/>
      <c r="E7" s="602" t="s">
        <v>223</v>
      </c>
      <c r="F7" s="603"/>
      <c r="G7" s="603"/>
      <c r="H7" s="603"/>
      <c r="I7" s="603"/>
      <c r="J7" s="608" t="s">
        <v>224</v>
      </c>
      <c r="K7" s="281"/>
    </row>
    <row r="8" spans="1:11" ht="22.5" customHeight="1">
      <c r="A8" s="286"/>
      <c r="B8" s="603"/>
      <c r="C8" s="603"/>
      <c r="D8" s="603"/>
      <c r="E8" s="287" t="s">
        <v>225</v>
      </c>
      <c r="F8" s="289" t="s">
        <v>226</v>
      </c>
      <c r="G8" s="287" t="s">
        <v>227</v>
      </c>
      <c r="H8" s="287" t="s">
        <v>228</v>
      </c>
      <c r="I8" s="287" t="s">
        <v>229</v>
      </c>
      <c r="J8" s="609"/>
      <c r="K8" s="281"/>
    </row>
    <row r="9" spans="1:11" ht="12" customHeight="1">
      <c r="A9" s="286"/>
      <c r="B9" s="603"/>
      <c r="C9" s="603"/>
      <c r="D9" s="603"/>
      <c r="E9" s="287" t="s">
        <v>230</v>
      </c>
      <c r="F9" s="287" t="s">
        <v>231</v>
      </c>
      <c r="G9" s="287" t="s">
        <v>232</v>
      </c>
      <c r="H9" s="287" t="s">
        <v>233</v>
      </c>
      <c r="I9" s="287" t="s">
        <v>234</v>
      </c>
      <c r="J9" s="287" t="s">
        <v>235</v>
      </c>
      <c r="K9" s="281"/>
    </row>
    <row r="10" spans="1:11" ht="12" customHeight="1">
      <c r="A10" s="280"/>
      <c r="B10" s="238"/>
      <c r="C10" s="229"/>
      <c r="D10" s="240"/>
      <c r="E10" s="290"/>
      <c r="F10" s="290"/>
      <c r="G10" s="290"/>
      <c r="H10" s="290"/>
      <c r="I10" s="290"/>
      <c r="J10" s="290"/>
      <c r="K10" s="281"/>
    </row>
    <row r="11" spans="1:11" ht="12" customHeight="1">
      <c r="A11" s="280"/>
      <c r="B11" s="604" t="s">
        <v>78</v>
      </c>
      <c r="C11" s="605"/>
      <c r="D11" s="601"/>
      <c r="E11" s="291">
        <v>0</v>
      </c>
      <c r="F11" s="291">
        <v>0</v>
      </c>
      <c r="G11" s="291">
        <f>E11+F11</f>
        <v>0</v>
      </c>
      <c r="H11" s="291">
        <v>0</v>
      </c>
      <c r="I11" s="291">
        <v>0</v>
      </c>
      <c r="J11" s="291">
        <f t="shared" ref="J11:J24" si="0">I11-E11</f>
        <v>0</v>
      </c>
      <c r="K11" s="281"/>
    </row>
    <row r="12" spans="1:11" ht="12" customHeight="1">
      <c r="A12" s="280"/>
      <c r="B12" s="604" t="s">
        <v>195</v>
      </c>
      <c r="C12" s="605"/>
      <c r="D12" s="601"/>
      <c r="E12" s="291">
        <v>0</v>
      </c>
      <c r="F12" s="291">
        <v>0</v>
      </c>
      <c r="G12" s="291">
        <f>E12+F12</f>
        <v>0</v>
      </c>
      <c r="H12" s="291">
        <v>0</v>
      </c>
      <c r="I12" s="291">
        <v>0</v>
      </c>
      <c r="J12" s="291">
        <f t="shared" si="0"/>
        <v>0</v>
      </c>
      <c r="K12" s="281"/>
    </row>
    <row r="13" spans="1:11" ht="12" customHeight="1">
      <c r="A13" s="280"/>
      <c r="B13" s="604" t="s">
        <v>82</v>
      </c>
      <c r="C13" s="605"/>
      <c r="D13" s="601"/>
      <c r="E13" s="291">
        <v>0</v>
      </c>
      <c r="F13" s="291">
        <v>0</v>
      </c>
      <c r="G13" s="291">
        <f>E13+F13</f>
        <v>0</v>
      </c>
      <c r="H13" s="291">
        <v>0</v>
      </c>
      <c r="I13" s="291">
        <v>0</v>
      </c>
      <c r="J13" s="291">
        <f t="shared" si="0"/>
        <v>0</v>
      </c>
      <c r="K13" s="281"/>
    </row>
    <row r="14" spans="1:11" ht="12" customHeight="1">
      <c r="A14" s="280"/>
      <c r="B14" s="604" t="s">
        <v>84</v>
      </c>
      <c r="C14" s="605"/>
      <c r="D14" s="601"/>
      <c r="E14" s="291">
        <v>0</v>
      </c>
      <c r="F14" s="291">
        <v>0</v>
      </c>
      <c r="G14" s="291">
        <f>E14+F14</f>
        <v>0</v>
      </c>
      <c r="H14" s="291">
        <v>0</v>
      </c>
      <c r="I14" s="291">
        <v>0</v>
      </c>
      <c r="J14" s="291">
        <f t="shared" si="0"/>
        <v>0</v>
      </c>
      <c r="K14" s="281"/>
    </row>
    <row r="15" spans="1:11" ht="12" customHeight="1">
      <c r="A15" s="280"/>
      <c r="B15" s="604" t="s">
        <v>236</v>
      </c>
      <c r="C15" s="605"/>
      <c r="D15" s="601"/>
      <c r="E15" s="291">
        <f>E16+E17</f>
        <v>0</v>
      </c>
      <c r="F15" s="291">
        <f>F16+F17</f>
        <v>0</v>
      </c>
      <c r="G15" s="291">
        <f>G16+G17</f>
        <v>0</v>
      </c>
      <c r="H15" s="291">
        <f>H16+H17</f>
        <v>0</v>
      </c>
      <c r="I15" s="291">
        <f>I16+I17</f>
        <v>0</v>
      </c>
      <c r="J15" s="291">
        <f t="shared" si="0"/>
        <v>0</v>
      </c>
      <c r="K15" s="281"/>
    </row>
    <row r="16" spans="1:11" ht="12" customHeight="1">
      <c r="A16" s="280"/>
      <c r="B16" s="292"/>
      <c r="C16" s="600" t="s">
        <v>237</v>
      </c>
      <c r="D16" s="601"/>
      <c r="E16" s="291">
        <v>0</v>
      </c>
      <c r="F16" s="291">
        <v>0</v>
      </c>
      <c r="G16" s="291">
        <v>0</v>
      </c>
      <c r="H16" s="291">
        <v>0</v>
      </c>
      <c r="I16" s="291">
        <v>0</v>
      </c>
      <c r="J16" s="291">
        <f t="shared" si="0"/>
        <v>0</v>
      </c>
      <c r="K16" s="281"/>
    </row>
    <row r="17" spans="1:11" ht="12" customHeight="1">
      <c r="A17" s="280"/>
      <c r="B17" s="292"/>
      <c r="C17" s="600" t="s">
        <v>238</v>
      </c>
      <c r="D17" s="601"/>
      <c r="E17" s="291">
        <v>0</v>
      </c>
      <c r="F17" s="291">
        <v>0</v>
      </c>
      <c r="G17" s="291">
        <f t="shared" ref="G17:G24" si="1">E17+F17</f>
        <v>0</v>
      </c>
      <c r="H17" s="291">
        <v>0</v>
      </c>
      <c r="I17" s="291">
        <v>0</v>
      </c>
      <c r="J17" s="291">
        <f t="shared" si="0"/>
        <v>0</v>
      </c>
      <c r="K17" s="281"/>
    </row>
    <row r="18" spans="1:11" ht="12" customHeight="1">
      <c r="A18" s="280"/>
      <c r="B18" s="604" t="s">
        <v>239</v>
      </c>
      <c r="C18" s="605"/>
      <c r="D18" s="601"/>
      <c r="E18" s="291">
        <f>E19+E20</f>
        <v>0</v>
      </c>
      <c r="F18" s="291">
        <f>F19+F20</f>
        <v>0</v>
      </c>
      <c r="G18" s="291">
        <f t="shared" si="1"/>
        <v>0</v>
      </c>
      <c r="H18" s="291">
        <f>H19+H20</f>
        <v>0</v>
      </c>
      <c r="I18" s="291">
        <f>I19+I20</f>
        <v>0</v>
      </c>
      <c r="J18" s="291">
        <f t="shared" si="0"/>
        <v>0</v>
      </c>
      <c r="K18" s="281"/>
    </row>
    <row r="19" spans="1:11" ht="12" customHeight="1">
      <c r="A19" s="280"/>
      <c r="B19" s="292"/>
      <c r="C19" s="600" t="s">
        <v>237</v>
      </c>
      <c r="D19" s="601"/>
      <c r="E19" s="291">
        <v>0</v>
      </c>
      <c r="F19" s="291">
        <v>0</v>
      </c>
      <c r="G19" s="291">
        <f t="shared" si="1"/>
        <v>0</v>
      </c>
      <c r="H19" s="291">
        <v>0</v>
      </c>
      <c r="I19" s="291">
        <v>0</v>
      </c>
      <c r="J19" s="291">
        <f t="shared" si="0"/>
        <v>0</v>
      </c>
      <c r="K19" s="281"/>
    </row>
    <row r="20" spans="1:11" ht="12" customHeight="1">
      <c r="A20" s="280"/>
      <c r="B20" s="292"/>
      <c r="C20" s="600" t="s">
        <v>238</v>
      </c>
      <c r="D20" s="601"/>
      <c r="E20" s="291">
        <v>0</v>
      </c>
      <c r="F20" s="291">
        <v>0</v>
      </c>
      <c r="G20" s="291">
        <f t="shared" si="1"/>
        <v>0</v>
      </c>
      <c r="H20" s="291">
        <v>0</v>
      </c>
      <c r="I20" s="291">
        <v>0</v>
      </c>
      <c r="J20" s="291">
        <f t="shared" si="0"/>
        <v>0</v>
      </c>
      <c r="K20" s="281"/>
    </row>
    <row r="21" spans="1:11" ht="12" customHeight="1">
      <c r="A21" s="280"/>
      <c r="B21" s="604" t="s">
        <v>240</v>
      </c>
      <c r="C21" s="605"/>
      <c r="D21" s="601"/>
      <c r="E21" s="291">
        <v>2271644</v>
      </c>
      <c r="F21" s="291">
        <v>516144.11</v>
      </c>
      <c r="G21" s="291">
        <f t="shared" si="1"/>
        <v>2787788.11</v>
      </c>
      <c r="H21" s="291">
        <v>2787788.11</v>
      </c>
      <c r="I21" s="291">
        <v>2787788.11</v>
      </c>
      <c r="J21" s="291">
        <f t="shared" si="0"/>
        <v>516144.10999999987</v>
      </c>
      <c r="K21" s="281"/>
    </row>
    <row r="22" spans="1:11" ht="12" customHeight="1">
      <c r="A22" s="280"/>
      <c r="B22" s="604" t="s">
        <v>96</v>
      </c>
      <c r="C22" s="605"/>
      <c r="D22" s="601"/>
      <c r="E22" s="291">
        <v>0</v>
      </c>
      <c r="F22" s="291">
        <v>0</v>
      </c>
      <c r="G22" s="291">
        <f t="shared" si="1"/>
        <v>0</v>
      </c>
      <c r="H22" s="291">
        <v>0</v>
      </c>
      <c r="I22" s="291">
        <v>0</v>
      </c>
      <c r="J22" s="291">
        <f t="shared" si="0"/>
        <v>0</v>
      </c>
      <c r="K22" s="281"/>
    </row>
    <row r="23" spans="1:11" ht="12" customHeight="1">
      <c r="A23" s="286"/>
      <c r="B23" s="604" t="s">
        <v>241</v>
      </c>
      <c r="C23" s="605"/>
      <c r="D23" s="601"/>
      <c r="E23" s="291">
        <v>836435</v>
      </c>
      <c r="F23" s="291">
        <v>-3818</v>
      </c>
      <c r="G23" s="291">
        <f t="shared" si="1"/>
        <v>832617</v>
      </c>
      <c r="H23" s="291">
        <v>832617</v>
      </c>
      <c r="I23" s="291">
        <v>832617</v>
      </c>
      <c r="J23" s="291">
        <f t="shared" si="0"/>
        <v>-3818</v>
      </c>
      <c r="K23" s="281"/>
    </row>
    <row r="24" spans="1:11" ht="12" customHeight="1">
      <c r="A24" s="280"/>
      <c r="B24" s="604" t="s">
        <v>242</v>
      </c>
      <c r="C24" s="605"/>
      <c r="D24" s="601"/>
      <c r="E24" s="291"/>
      <c r="F24" s="291">
        <v>0</v>
      </c>
      <c r="G24" s="291">
        <f t="shared" si="1"/>
        <v>0</v>
      </c>
      <c r="H24" s="291">
        <v>0</v>
      </c>
      <c r="I24" s="291">
        <v>0</v>
      </c>
      <c r="J24" s="291">
        <f t="shared" si="0"/>
        <v>0</v>
      </c>
      <c r="K24" s="281"/>
    </row>
    <row r="25" spans="1:11" ht="12" customHeight="1">
      <c r="A25" s="280"/>
      <c r="B25" s="293"/>
      <c r="C25" s="294"/>
      <c r="D25" s="295"/>
      <c r="E25" s="296"/>
      <c r="F25" s="296"/>
      <c r="G25" s="296"/>
      <c r="H25" s="296"/>
      <c r="I25" s="296"/>
      <c r="J25" s="296"/>
      <c r="K25" s="281"/>
    </row>
    <row r="26" spans="1:11" ht="12" customHeight="1">
      <c r="A26" s="286"/>
      <c r="B26" s="297"/>
      <c r="C26" s="285"/>
      <c r="D26" s="298" t="s">
        <v>243</v>
      </c>
      <c r="E26" s="299">
        <f>SUM(E11+E12+E13+E14+E15+E18+E21+E22+E23+E24)</f>
        <v>3108079</v>
      </c>
      <c r="F26" s="299">
        <f>SUM(F11+F12+F13+F14+F15+F18+F21+F22+F23+F24)</f>
        <v>512326.11</v>
      </c>
      <c r="G26" s="299">
        <f>SUM(G11+G12+G13+G14+G15+G18+G21+G22+G23+G24)</f>
        <v>3620405.11</v>
      </c>
      <c r="H26" s="299">
        <f>SUM(H11+H12+H13+H14+H15+H18+H21+H22+H23+H24)</f>
        <v>3620405.11</v>
      </c>
      <c r="I26" s="299">
        <f>SUM(I11+I12+I13+I14+I15+I18+I21+I22+I23+I24)</f>
        <v>3620405.11</v>
      </c>
      <c r="J26" s="612">
        <f>J15</f>
        <v>0</v>
      </c>
      <c r="K26" s="281"/>
    </row>
    <row r="27" spans="1:11" ht="12" customHeight="1">
      <c r="A27" s="218"/>
      <c r="B27" s="300"/>
      <c r="C27" s="300"/>
      <c r="D27" s="300"/>
      <c r="E27" s="301"/>
      <c r="F27" s="301"/>
      <c r="G27" s="302"/>
      <c r="H27" s="595" t="s">
        <v>244</v>
      </c>
      <c r="I27" s="596"/>
      <c r="J27" s="613"/>
      <c r="K27" s="281"/>
    </row>
    <row r="28" spans="1:11" ht="12" customHeight="1">
      <c r="A28" s="282"/>
      <c r="B28" s="304"/>
      <c r="C28" s="304"/>
      <c r="D28" s="304"/>
      <c r="E28" s="305"/>
      <c r="F28" s="305"/>
      <c r="G28" s="305"/>
      <c r="H28" s="285"/>
      <c r="I28" s="285"/>
      <c r="J28" s="285"/>
      <c r="K28" s="224"/>
    </row>
    <row r="29" spans="1:11" ht="12" customHeight="1">
      <c r="A29" s="286"/>
      <c r="B29" s="608" t="s">
        <v>245</v>
      </c>
      <c r="C29" s="609"/>
      <c r="D29" s="609"/>
      <c r="E29" s="602" t="s">
        <v>223</v>
      </c>
      <c r="F29" s="603"/>
      <c r="G29" s="603"/>
      <c r="H29" s="603"/>
      <c r="I29" s="603"/>
      <c r="J29" s="608" t="s">
        <v>224</v>
      </c>
      <c r="K29" s="281"/>
    </row>
    <row r="30" spans="1:11" ht="22.5" customHeight="1">
      <c r="A30" s="286"/>
      <c r="B30" s="609"/>
      <c r="C30" s="609"/>
      <c r="D30" s="609"/>
      <c r="E30" s="287" t="s">
        <v>225</v>
      </c>
      <c r="F30" s="289" t="s">
        <v>226</v>
      </c>
      <c r="G30" s="287" t="s">
        <v>227</v>
      </c>
      <c r="H30" s="287" t="s">
        <v>228</v>
      </c>
      <c r="I30" s="287" t="s">
        <v>229</v>
      </c>
      <c r="J30" s="609"/>
      <c r="K30" s="281"/>
    </row>
    <row r="31" spans="1:11" ht="12" customHeight="1">
      <c r="A31" s="286"/>
      <c r="B31" s="609"/>
      <c r="C31" s="609"/>
      <c r="D31" s="609"/>
      <c r="E31" s="287" t="s">
        <v>230</v>
      </c>
      <c r="F31" s="287" t="s">
        <v>231</v>
      </c>
      <c r="G31" s="287" t="s">
        <v>232</v>
      </c>
      <c r="H31" s="287" t="s">
        <v>233</v>
      </c>
      <c r="I31" s="287" t="s">
        <v>234</v>
      </c>
      <c r="J31" s="287" t="s">
        <v>235</v>
      </c>
      <c r="K31" s="281"/>
    </row>
    <row r="32" spans="1:11" ht="12" customHeight="1">
      <c r="A32" s="280"/>
      <c r="B32" s="238"/>
      <c r="C32" s="229"/>
      <c r="D32" s="240"/>
      <c r="E32" s="306"/>
      <c r="F32" s="306"/>
      <c r="G32" s="306"/>
      <c r="H32" s="306"/>
      <c r="I32" s="306"/>
      <c r="J32" s="306"/>
      <c r="K32" s="281"/>
    </row>
    <row r="33" spans="1:11" ht="12" customHeight="1">
      <c r="A33" s="280"/>
      <c r="B33" s="307" t="s">
        <v>246</v>
      </c>
      <c r="C33" s="308"/>
      <c r="D33" s="244"/>
      <c r="E33" s="309">
        <f t="shared" ref="E33:J33" si="2">E34+E35+E36+E37+E40+E43+E44</f>
        <v>0</v>
      </c>
      <c r="F33" s="309">
        <f t="shared" si="2"/>
        <v>0</v>
      </c>
      <c r="G33" s="309">
        <f t="shared" si="2"/>
        <v>0</v>
      </c>
      <c r="H33" s="309">
        <f t="shared" si="2"/>
        <v>0</v>
      </c>
      <c r="I33" s="309">
        <f t="shared" si="2"/>
        <v>0</v>
      </c>
      <c r="J33" s="309">
        <f t="shared" si="2"/>
        <v>0</v>
      </c>
      <c r="K33" s="281"/>
    </row>
    <row r="34" spans="1:11" ht="12" customHeight="1">
      <c r="A34" s="280"/>
      <c r="B34" s="292"/>
      <c r="C34" s="600" t="s">
        <v>78</v>
      </c>
      <c r="D34" s="601"/>
      <c r="E34" s="291">
        <v>0</v>
      </c>
      <c r="F34" s="291">
        <v>0</v>
      </c>
      <c r="G34" s="291">
        <f t="shared" ref="G34:G39" si="3">E34+F34</f>
        <v>0</v>
      </c>
      <c r="H34" s="291">
        <v>0</v>
      </c>
      <c r="I34" s="291">
        <v>0</v>
      </c>
      <c r="J34" s="291">
        <f t="shared" ref="J34:J44" si="4">I34-E34</f>
        <v>0</v>
      </c>
      <c r="K34" s="281"/>
    </row>
    <row r="35" spans="1:11" ht="12" customHeight="1">
      <c r="A35" s="280"/>
      <c r="B35" s="292"/>
      <c r="C35" s="600" t="s">
        <v>82</v>
      </c>
      <c r="D35" s="601"/>
      <c r="E35" s="291">
        <v>0</v>
      </c>
      <c r="F35" s="291">
        <v>0</v>
      </c>
      <c r="G35" s="291">
        <f t="shared" si="3"/>
        <v>0</v>
      </c>
      <c r="H35" s="291">
        <v>0</v>
      </c>
      <c r="I35" s="291">
        <v>0</v>
      </c>
      <c r="J35" s="291">
        <f t="shared" si="4"/>
        <v>0</v>
      </c>
      <c r="K35" s="281"/>
    </row>
    <row r="36" spans="1:11" ht="12" customHeight="1">
      <c r="A36" s="280"/>
      <c r="B36" s="292"/>
      <c r="C36" s="600" t="s">
        <v>84</v>
      </c>
      <c r="D36" s="601"/>
      <c r="E36" s="291">
        <v>0</v>
      </c>
      <c r="F36" s="291">
        <v>0</v>
      </c>
      <c r="G36" s="291">
        <f t="shared" si="3"/>
        <v>0</v>
      </c>
      <c r="H36" s="291">
        <v>0</v>
      </c>
      <c r="I36" s="291">
        <v>0</v>
      </c>
      <c r="J36" s="291">
        <f t="shared" si="4"/>
        <v>0</v>
      </c>
      <c r="K36" s="281"/>
    </row>
    <row r="37" spans="1:11" ht="12" customHeight="1">
      <c r="A37" s="280"/>
      <c r="B37" s="292"/>
      <c r="C37" s="600" t="s">
        <v>236</v>
      </c>
      <c r="D37" s="601"/>
      <c r="E37" s="291">
        <f>E38+E39</f>
        <v>0</v>
      </c>
      <c r="F37" s="291">
        <f>F38+F39</f>
        <v>0</v>
      </c>
      <c r="G37" s="291">
        <f t="shared" si="3"/>
        <v>0</v>
      </c>
      <c r="H37" s="291">
        <f>H38+H39</f>
        <v>0</v>
      </c>
      <c r="I37" s="291">
        <f>I38+I39</f>
        <v>0</v>
      </c>
      <c r="J37" s="291">
        <f t="shared" si="4"/>
        <v>0</v>
      </c>
      <c r="K37" s="281"/>
    </row>
    <row r="38" spans="1:11" ht="12" customHeight="1">
      <c r="A38" s="280"/>
      <c r="B38" s="292"/>
      <c r="C38" s="222"/>
      <c r="D38" s="310" t="s">
        <v>237</v>
      </c>
      <c r="E38" s="291">
        <v>0</v>
      </c>
      <c r="F38" s="291">
        <v>0</v>
      </c>
      <c r="G38" s="291">
        <f t="shared" si="3"/>
        <v>0</v>
      </c>
      <c r="H38" s="291">
        <v>0</v>
      </c>
      <c r="I38" s="291">
        <v>0</v>
      </c>
      <c r="J38" s="291">
        <f t="shared" si="4"/>
        <v>0</v>
      </c>
      <c r="K38" s="281"/>
    </row>
    <row r="39" spans="1:11" ht="12" customHeight="1">
      <c r="A39" s="280"/>
      <c r="B39" s="292"/>
      <c r="C39" s="222"/>
      <c r="D39" s="310" t="s">
        <v>238</v>
      </c>
      <c r="E39" s="291">
        <v>0</v>
      </c>
      <c r="F39" s="291">
        <v>0</v>
      </c>
      <c r="G39" s="291">
        <f t="shared" si="3"/>
        <v>0</v>
      </c>
      <c r="H39" s="291">
        <v>0</v>
      </c>
      <c r="I39" s="291">
        <v>0</v>
      </c>
      <c r="J39" s="291">
        <f t="shared" si="4"/>
        <v>0</v>
      </c>
      <c r="K39" s="281"/>
    </row>
    <row r="40" spans="1:11" ht="12" customHeight="1">
      <c r="A40" s="280"/>
      <c r="B40" s="292"/>
      <c r="C40" s="600" t="s">
        <v>239</v>
      </c>
      <c r="D40" s="601"/>
      <c r="E40" s="291">
        <f>E41+E42</f>
        <v>0</v>
      </c>
      <c r="F40" s="291">
        <f>F41+F42</f>
        <v>0</v>
      </c>
      <c r="G40" s="291">
        <f>G41+G42</f>
        <v>0</v>
      </c>
      <c r="H40" s="291">
        <f>H41+H42</f>
        <v>0</v>
      </c>
      <c r="I40" s="291">
        <f>I41+I42</f>
        <v>0</v>
      </c>
      <c r="J40" s="291">
        <f t="shared" si="4"/>
        <v>0</v>
      </c>
      <c r="K40" s="281"/>
    </row>
    <row r="41" spans="1:11" ht="12" customHeight="1">
      <c r="A41" s="280"/>
      <c r="B41" s="292"/>
      <c r="C41" s="222"/>
      <c r="D41" s="310" t="s">
        <v>237</v>
      </c>
      <c r="E41" s="291">
        <v>0</v>
      </c>
      <c r="F41" s="291">
        <v>0</v>
      </c>
      <c r="G41" s="291">
        <f>E41+F41</f>
        <v>0</v>
      </c>
      <c r="H41" s="291">
        <v>0</v>
      </c>
      <c r="I41" s="291">
        <v>0</v>
      </c>
      <c r="J41" s="291">
        <f t="shared" si="4"/>
        <v>0</v>
      </c>
      <c r="K41" s="281"/>
    </row>
    <row r="42" spans="1:11" ht="12" customHeight="1">
      <c r="A42" s="280"/>
      <c r="B42" s="292"/>
      <c r="C42" s="222"/>
      <c r="D42" s="310" t="s">
        <v>238</v>
      </c>
      <c r="E42" s="291">
        <v>0</v>
      </c>
      <c r="F42" s="291">
        <v>0</v>
      </c>
      <c r="G42" s="291">
        <f>E42+F42</f>
        <v>0</v>
      </c>
      <c r="H42" s="291">
        <v>0</v>
      </c>
      <c r="I42" s="291">
        <v>0</v>
      </c>
      <c r="J42" s="291">
        <f t="shared" si="4"/>
        <v>0</v>
      </c>
      <c r="K42" s="281"/>
    </row>
    <row r="43" spans="1:11" ht="12" customHeight="1">
      <c r="A43" s="280"/>
      <c r="B43" s="292"/>
      <c r="C43" s="600" t="s">
        <v>96</v>
      </c>
      <c r="D43" s="601"/>
      <c r="E43" s="291">
        <v>0</v>
      </c>
      <c r="F43" s="291">
        <v>0</v>
      </c>
      <c r="G43" s="291">
        <f>E43+F43</f>
        <v>0</v>
      </c>
      <c r="H43" s="291">
        <v>0</v>
      </c>
      <c r="I43" s="291">
        <v>0</v>
      </c>
      <c r="J43" s="291">
        <f t="shared" si="4"/>
        <v>0</v>
      </c>
      <c r="K43" s="281"/>
    </row>
    <row r="44" spans="1:11" ht="12" customHeight="1">
      <c r="A44" s="280"/>
      <c r="B44" s="292"/>
      <c r="C44" s="600" t="s">
        <v>241</v>
      </c>
      <c r="D44" s="601"/>
      <c r="E44" s="291">
        <v>0</v>
      </c>
      <c r="F44" s="291">
        <v>0</v>
      </c>
      <c r="G44" s="291">
        <f>E44+F44</f>
        <v>0</v>
      </c>
      <c r="H44" s="291">
        <v>0</v>
      </c>
      <c r="I44" s="291">
        <v>0</v>
      </c>
      <c r="J44" s="291">
        <f t="shared" si="4"/>
        <v>0</v>
      </c>
      <c r="K44" s="281"/>
    </row>
    <row r="45" spans="1:11" ht="12" customHeight="1">
      <c r="A45" s="280"/>
      <c r="B45" s="292"/>
      <c r="C45" s="222"/>
      <c r="D45" s="311"/>
      <c r="E45" s="291"/>
      <c r="F45" s="291"/>
      <c r="G45" s="312"/>
      <c r="H45" s="291"/>
      <c r="I45" s="291"/>
      <c r="J45" s="312"/>
      <c r="K45" s="281"/>
    </row>
    <row r="46" spans="1:11" ht="12" customHeight="1">
      <c r="A46" s="280"/>
      <c r="B46" s="307" t="s">
        <v>247</v>
      </c>
      <c r="C46" s="308"/>
      <c r="D46" s="311"/>
      <c r="E46" s="309">
        <f>E47+E48+E49</f>
        <v>2271644</v>
      </c>
      <c r="F46" s="309">
        <f>F47+F48+F49</f>
        <v>516144.11</v>
      </c>
      <c r="G46" s="309">
        <f>G47+G48+G49</f>
        <v>2787788.11</v>
      </c>
      <c r="H46" s="309">
        <f>H47+H48+H49</f>
        <v>2787788.11</v>
      </c>
      <c r="I46" s="309">
        <f>I47+I48+I49</f>
        <v>2787788.11</v>
      </c>
      <c r="J46" s="309">
        <f>I46-E46</f>
        <v>516144.10999999987</v>
      </c>
      <c r="K46" s="281"/>
    </row>
    <row r="47" spans="1:11" ht="12" customHeight="1">
      <c r="A47" s="280"/>
      <c r="B47" s="313"/>
      <c r="C47" s="600" t="s">
        <v>195</v>
      </c>
      <c r="D47" s="601"/>
      <c r="E47" s="291">
        <v>0</v>
      </c>
      <c r="F47" s="291">
        <v>0</v>
      </c>
      <c r="G47" s="291">
        <f>E47+F47</f>
        <v>0</v>
      </c>
      <c r="H47" s="291">
        <v>0</v>
      </c>
      <c r="I47" s="291">
        <v>0</v>
      </c>
      <c r="J47" s="291">
        <f>I47-E47</f>
        <v>0</v>
      </c>
      <c r="K47" s="281"/>
    </row>
    <row r="48" spans="1:11" ht="12" customHeight="1">
      <c r="A48" s="280"/>
      <c r="B48" s="292"/>
      <c r="C48" s="600" t="s">
        <v>240</v>
      </c>
      <c r="D48" s="601"/>
      <c r="E48" s="291">
        <v>2271644</v>
      </c>
      <c r="F48" s="291">
        <v>516144.11</v>
      </c>
      <c r="G48" s="291">
        <f>E48+F48</f>
        <v>2787788.11</v>
      </c>
      <c r="H48" s="291">
        <v>2787788.11</v>
      </c>
      <c r="I48" s="291">
        <v>2787788.11</v>
      </c>
      <c r="J48" s="291">
        <f>I48-E48</f>
        <v>516144.10999999987</v>
      </c>
      <c r="K48" s="281"/>
    </row>
    <row r="49" spans="1:11" ht="12" customHeight="1">
      <c r="A49" s="280"/>
      <c r="B49" s="292"/>
      <c r="C49" s="600" t="s">
        <v>241</v>
      </c>
      <c r="D49" s="601"/>
      <c r="E49" s="291">
        <v>0</v>
      </c>
      <c r="F49" s="291">
        <v>0</v>
      </c>
      <c r="G49" s="291">
        <f>E49+F49</f>
        <v>0</v>
      </c>
      <c r="H49" s="291">
        <v>0</v>
      </c>
      <c r="I49" s="291">
        <v>0</v>
      </c>
      <c r="J49" s="291">
        <f>I49-E49</f>
        <v>0</v>
      </c>
      <c r="K49" s="281"/>
    </row>
    <row r="50" spans="1:11" ht="12" customHeight="1">
      <c r="A50" s="280"/>
      <c r="B50" s="314"/>
      <c r="C50" s="222"/>
      <c r="D50" s="244"/>
      <c r="E50" s="315"/>
      <c r="F50" s="315"/>
      <c r="G50" s="315"/>
      <c r="H50" s="315"/>
      <c r="I50" s="315"/>
      <c r="J50" s="315"/>
      <c r="K50" s="281"/>
    </row>
    <row r="51" spans="1:11" ht="12" customHeight="1">
      <c r="A51" s="280"/>
      <c r="B51" s="307" t="s">
        <v>248</v>
      </c>
      <c r="C51" s="316"/>
      <c r="D51" s="311"/>
      <c r="E51" s="309">
        <f>E52</f>
        <v>836435</v>
      </c>
      <c r="F51" s="309">
        <f>F52</f>
        <v>-3818</v>
      </c>
      <c r="G51" s="309">
        <f>G52</f>
        <v>832617</v>
      </c>
      <c r="H51" s="309">
        <f>H52</f>
        <v>832617</v>
      </c>
      <c r="I51" s="309">
        <f>I52</f>
        <v>832617</v>
      </c>
      <c r="J51" s="309">
        <f>I51-E51</f>
        <v>-3818</v>
      </c>
      <c r="K51" s="281"/>
    </row>
    <row r="52" spans="1:11" ht="12" customHeight="1">
      <c r="A52" s="280"/>
      <c r="B52" s="292"/>
      <c r="C52" s="600" t="s">
        <v>242</v>
      </c>
      <c r="D52" s="601"/>
      <c r="E52" s="291">
        <v>836435</v>
      </c>
      <c r="F52" s="291">
        <v>-3818</v>
      </c>
      <c r="G52" s="291">
        <f>E52+F52</f>
        <v>832617</v>
      </c>
      <c r="H52" s="291">
        <v>832617</v>
      </c>
      <c r="I52" s="291">
        <v>832617</v>
      </c>
      <c r="J52" s="291">
        <f>I52-E52</f>
        <v>-3818</v>
      </c>
      <c r="K52" s="281"/>
    </row>
    <row r="53" spans="1:11" ht="12" customHeight="1">
      <c r="A53" s="280"/>
      <c r="B53" s="293"/>
      <c r="C53" s="294"/>
      <c r="D53" s="295"/>
      <c r="E53" s="296"/>
      <c r="F53" s="296"/>
      <c r="G53" s="296"/>
      <c r="H53" s="296"/>
      <c r="I53" s="296"/>
      <c r="J53" s="296"/>
      <c r="K53" s="281"/>
    </row>
    <row r="54" spans="1:11" ht="12" customHeight="1">
      <c r="A54" s="286"/>
      <c r="B54" s="297"/>
      <c r="C54" s="285"/>
      <c r="D54" s="298" t="s">
        <v>243</v>
      </c>
      <c r="E54" s="299">
        <f>E34+E35+E36+E37+E40+E43+E44+E46+E51</f>
        <v>3108079</v>
      </c>
      <c r="F54" s="299">
        <f>F34+F35+F36+F37+F40+F43+F44+F46+F51</f>
        <v>512326.11</v>
      </c>
      <c r="G54" s="299">
        <f>G34+G35+G36+G37+G40+G43+G44+G46+G51</f>
        <v>3620405.11</v>
      </c>
      <c r="H54" s="299">
        <f>H34+H35+H36+H37+H40+H43+H44+H46+H51</f>
        <v>3620405.11</v>
      </c>
      <c r="I54" s="299">
        <f>I34+I35+I36+I37+I40+I43+I44+I46+I51</f>
        <v>3620405.11</v>
      </c>
      <c r="J54" s="610">
        <f>J33+J46+J51</f>
        <v>512326.10999999987</v>
      </c>
      <c r="K54" s="281"/>
    </row>
    <row r="55" spans="1:11" ht="15" customHeight="1">
      <c r="A55" s="218"/>
      <c r="B55" s="300"/>
      <c r="C55" s="300"/>
      <c r="D55" s="300"/>
      <c r="E55" s="301"/>
      <c r="F55" s="301"/>
      <c r="G55" s="302"/>
      <c r="H55" s="595" t="s">
        <v>244</v>
      </c>
      <c r="I55" s="596"/>
      <c r="J55" s="611"/>
      <c r="K55" s="281"/>
    </row>
    <row r="56" spans="1:11" ht="15" customHeight="1">
      <c r="A56" s="218"/>
      <c r="B56" s="606"/>
      <c r="C56" s="606"/>
      <c r="D56" s="606"/>
      <c r="E56" s="606"/>
      <c r="F56" s="606"/>
      <c r="G56" s="606"/>
      <c r="H56" s="607"/>
      <c r="I56" s="607"/>
      <c r="J56" s="607"/>
      <c r="K56" s="224"/>
    </row>
    <row r="57" spans="1:11" ht="15" customHeight="1">
      <c r="A57" s="218"/>
      <c r="B57" s="317" t="s">
        <v>249</v>
      </c>
      <c r="C57" s="318"/>
      <c r="D57" s="222"/>
      <c r="E57" s="222"/>
      <c r="F57" s="222"/>
      <c r="G57" s="222"/>
      <c r="H57" s="222"/>
      <c r="I57" s="222"/>
      <c r="J57" s="222"/>
      <c r="K57" s="224"/>
    </row>
    <row r="58" spans="1:11" ht="15" customHeight="1">
      <c r="A58" s="218"/>
      <c r="B58" s="222"/>
      <c r="C58" s="222"/>
      <c r="D58" s="222"/>
      <c r="E58" s="222"/>
      <c r="F58" s="222"/>
      <c r="G58" s="222"/>
      <c r="H58" s="222"/>
      <c r="I58" s="222"/>
      <c r="J58" s="222"/>
      <c r="K58" s="224"/>
    </row>
    <row r="59" spans="1:11" ht="15" customHeight="1">
      <c r="A59" s="272"/>
      <c r="B59" s="274"/>
      <c r="C59" s="274"/>
      <c r="D59" s="274"/>
      <c r="E59" s="274"/>
      <c r="F59" s="274"/>
      <c r="G59" s="274"/>
      <c r="H59" s="274"/>
      <c r="I59" s="274"/>
      <c r="J59" s="274"/>
      <c r="K59" s="276"/>
    </row>
  </sheetData>
  <mergeCells count="40">
    <mergeCell ref="B3:J3"/>
    <mergeCell ref="B13:D13"/>
    <mergeCell ref="B2:J2"/>
    <mergeCell ref="E7:I7"/>
    <mergeCell ref="H55:I55"/>
    <mergeCell ref="C52:D52"/>
    <mergeCell ref="C48:D48"/>
    <mergeCell ref="B5:J5"/>
    <mergeCell ref="B29:D31"/>
    <mergeCell ref="B14:D14"/>
    <mergeCell ref="J7:J8"/>
    <mergeCell ref="B11:D11"/>
    <mergeCell ref="B12:D12"/>
    <mergeCell ref="B15:D15"/>
    <mergeCell ref="C16:D16"/>
    <mergeCell ref="C17:D17"/>
    <mergeCell ref="C47:D47"/>
    <mergeCell ref="B56:J56"/>
    <mergeCell ref="B24:D24"/>
    <mergeCell ref="C20:D20"/>
    <mergeCell ref="C43:D43"/>
    <mergeCell ref="J29:J30"/>
    <mergeCell ref="J54:J55"/>
    <mergeCell ref="C35:D35"/>
    <mergeCell ref="B22:D22"/>
    <mergeCell ref="J26:J27"/>
    <mergeCell ref="C34:D34"/>
    <mergeCell ref="C40:D40"/>
    <mergeCell ref="B21:D21"/>
    <mergeCell ref="E29:I29"/>
    <mergeCell ref="C37:D37"/>
    <mergeCell ref="C49:D49"/>
    <mergeCell ref="H27:I27"/>
    <mergeCell ref="B4:J4"/>
    <mergeCell ref="C44:D44"/>
    <mergeCell ref="B7:D9"/>
    <mergeCell ref="B18:D18"/>
    <mergeCell ref="B23:D23"/>
    <mergeCell ref="C19:D19"/>
    <mergeCell ref="C36:D36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ESF</vt:lpstr>
      <vt:lpstr>EA</vt:lpstr>
      <vt:lpstr>EVHP</vt:lpstr>
      <vt:lpstr>ECSF</vt:lpstr>
      <vt:lpstr>PT_ESF_ECSF</vt:lpstr>
      <vt:lpstr>EAA</vt:lpstr>
      <vt:lpstr>EADP</vt:lpstr>
      <vt:lpstr>EFE</vt:lpstr>
      <vt:lpstr>P.Ingresos</vt:lpstr>
      <vt:lpstr>P.Egr.Admva.</vt:lpstr>
      <vt:lpstr>P.Egr.COG</vt:lpstr>
      <vt:lpstr>P.Egr.Tipo</vt:lpstr>
      <vt:lpstr>P.Egr.Función</vt:lpstr>
      <vt:lpstr>End Neto</vt:lpstr>
      <vt:lpstr>Int</vt:lpstr>
      <vt:lpstr>CProg</vt:lpstr>
      <vt:lpstr>Post Fiscal</vt:lpstr>
      <vt:lpstr>BMu</vt:lpstr>
      <vt:lpstr>BInmu</vt:lpstr>
      <vt:lpstr>Rel Cta Banc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cp:revision/>
  <dcterms:created xsi:type="dcterms:W3CDTF">2017-04-17T14:31:51Z</dcterms:created>
  <dcterms:modified xsi:type="dcterms:W3CDTF">2017-11-01T22:26:42Z</dcterms:modified>
</cp:coreProperties>
</file>